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<sst xmlns="http://schemas.openxmlformats.org/spreadsheetml/2006/main" count="119" uniqueCount="88">
  <si>
    <t>附件1：</t>
  </si>
  <si>
    <r>
      <t>2013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1-6</t>
    </r>
    <r>
      <rPr>
        <sz val="16"/>
        <rFont val="黑体"/>
        <family val="3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</si>
  <si>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</si>
  <si>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</si>
  <si>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</si>
  <si>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</si>
  <si>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</si>
  <si>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</si>
  <si>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</si>
  <si>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</si>
  <si>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</si>
  <si>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</si>
  <si>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</si>
  <si>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</si>
  <si>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</si>
  <si>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</si>
  <si>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</si>
  <si>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</si>
  <si>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</si>
  <si>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</si>
  <si>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</si>
  <si>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</si>
  <si>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</si>
  <si>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</si>
  <si>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</si>
  <si>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</si>
  <si>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</si>
  <si>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2013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</rPr>
      <t>月全国各类型彩票销售情况表</t>
    </r>
  </si>
  <si>
    <t>单位：亿元 ，%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</si>
  <si>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</si>
  <si>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</si>
  <si>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</si>
  <si>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</si>
  <si>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</si>
  <si>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</si>
  <si>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</si>
  <si>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</si>
  <si>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</si>
  <si>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</si>
  <si>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</si>
  <si>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</si>
  <si>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</si>
  <si>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</si>
  <si>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</si>
  <si>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</si>
  <si>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2013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</si>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</sst>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4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4230;&#25253;&#34920;2013&#24180;3&#26376;&#65288;&#31119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3(&#20307;).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4230;&#25253;&#34920;2013&#24180;.&#65288;&#31119;&#65289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4.(&#20307;)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2269;&#31119;&#21033;&#24425;&#31080;&#21457;&#34892;&#31649;&#29702;&#20013;&#24515;2013&#24180;&#26376;&#25253;5&#26376;&#65288;&#25253;&#36130;&#2591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5-2013&#24180;&#19978;&#25253;(&#20307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6&#26376;&#26376;&#25253;&#25253;&#36130;&#25919;(&#31119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6-2013&#24180;&#19978;&#25253;&#65288;&#2030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额汇总表"/>
    </sheetNames>
    <sheetDataSet>
      <sheetData sheetId="0">
        <row r="41">
          <cell r="E41">
            <v>184291.6846</v>
          </cell>
          <cell r="F41">
            <v>255453.74441499996</v>
          </cell>
        </row>
        <row r="43">
          <cell r="D43">
            <v>1130063.874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2年同期销量比较"/>
      <sheetName val="图1"/>
    </sheetNames>
    <sheetDataSet>
      <sheetData sheetId="1">
        <row r="4">
          <cell r="B4">
            <v>41888.61</v>
          </cell>
          <cell r="C4">
            <v>257109.11</v>
          </cell>
          <cell r="D4">
            <v>36208.4259</v>
          </cell>
          <cell r="E4">
            <v>165919.9549</v>
          </cell>
          <cell r="F4">
            <v>78097.0359</v>
          </cell>
          <cell r="I4">
            <v>423029.0649</v>
          </cell>
        </row>
        <row r="5">
          <cell r="B5">
            <v>19163.4191</v>
          </cell>
          <cell r="C5">
            <v>111030.4055</v>
          </cell>
          <cell r="D5">
            <v>24127.2314</v>
          </cell>
          <cell r="E5">
            <v>157505.76820000002</v>
          </cell>
          <cell r="F5">
            <v>43290.6505</v>
          </cell>
          <cell r="I5">
            <v>268536.17370000004</v>
          </cell>
        </row>
        <row r="6">
          <cell r="B6">
            <v>43568.528776</v>
          </cell>
          <cell r="C6">
            <v>268834.40113099996</v>
          </cell>
          <cell r="D6">
            <v>22052.4807</v>
          </cell>
          <cell r="E6">
            <v>141878.2341</v>
          </cell>
          <cell r="F6">
            <v>65621.009476</v>
          </cell>
          <cell r="I6">
            <v>410712.63523099996</v>
          </cell>
        </row>
        <row r="7">
          <cell r="B7">
            <v>22394.76</v>
          </cell>
          <cell r="C7">
            <v>128637.32</v>
          </cell>
          <cell r="D7">
            <v>9376.4061</v>
          </cell>
          <cell r="E7">
            <v>48465.0118</v>
          </cell>
          <cell r="F7">
            <v>31771.1661</v>
          </cell>
          <cell r="I7">
            <v>177102.3318</v>
          </cell>
        </row>
        <row r="8">
          <cell r="B8">
            <v>23693.13</v>
          </cell>
          <cell r="C8">
            <v>142332.79</v>
          </cell>
          <cell r="D8">
            <v>13667.355099999999</v>
          </cell>
          <cell r="E8">
            <v>80206.5989</v>
          </cell>
          <cell r="F8">
            <v>37360.4851</v>
          </cell>
          <cell r="I8">
            <v>222539.38890000002</v>
          </cell>
        </row>
        <row r="9">
          <cell r="B9">
            <v>69235.93781799999</v>
          </cell>
          <cell r="C9">
            <v>409649.96688</v>
          </cell>
          <cell r="D9">
            <v>45303.321800000005</v>
          </cell>
          <cell r="E9">
            <v>284655.4824</v>
          </cell>
          <cell r="F9">
            <v>114539.259618</v>
          </cell>
          <cell r="I9">
            <v>694305.4492800001</v>
          </cell>
        </row>
        <row r="10">
          <cell r="B10">
            <v>19520.21</v>
          </cell>
          <cell r="C10">
            <v>119271.51</v>
          </cell>
          <cell r="D10">
            <v>17777.4082</v>
          </cell>
          <cell r="E10">
            <v>100963.4194</v>
          </cell>
          <cell r="F10">
            <v>37297.6182</v>
          </cell>
          <cell r="I10">
            <v>220234.9294</v>
          </cell>
        </row>
        <row r="11">
          <cell r="B11">
            <v>28990.86</v>
          </cell>
          <cell r="C11">
            <v>177882.92</v>
          </cell>
          <cell r="D11">
            <v>32722.6371</v>
          </cell>
          <cell r="E11">
            <v>205810.2549</v>
          </cell>
          <cell r="F11">
            <v>61713.4971</v>
          </cell>
          <cell r="I11">
            <v>383693.1749</v>
          </cell>
        </row>
        <row r="12">
          <cell r="B12">
            <v>31557.956751</v>
          </cell>
          <cell r="C12">
            <v>198168.38473</v>
          </cell>
          <cell r="D12">
            <v>20821.6255</v>
          </cell>
          <cell r="E12">
            <v>116005.77309999999</v>
          </cell>
          <cell r="F12">
            <v>52379.582251</v>
          </cell>
          <cell r="I12">
            <v>314174.15783</v>
          </cell>
        </row>
        <row r="13">
          <cell r="B13">
            <v>110422.05</v>
          </cell>
          <cell r="C13">
            <v>710502.3540449999</v>
          </cell>
          <cell r="D13">
            <v>133324.8723</v>
          </cell>
          <cell r="E13">
            <v>845060.3838000001</v>
          </cell>
          <cell r="F13">
            <v>243746.92229999998</v>
          </cell>
          <cell r="I13">
            <v>1555562.7378449999</v>
          </cell>
        </row>
        <row r="14">
          <cell r="B14">
            <v>85850.55</v>
          </cell>
          <cell r="C14">
            <v>507782.33</v>
          </cell>
          <cell r="D14">
            <v>52437.005600000004</v>
          </cell>
          <cell r="E14">
            <v>303198.4613</v>
          </cell>
          <cell r="F14">
            <v>138287.55560000002</v>
          </cell>
          <cell r="I14">
            <v>810980.7913</v>
          </cell>
        </row>
        <row r="15">
          <cell r="B15">
            <v>37988.47</v>
          </cell>
          <cell r="C15">
            <v>212869.39</v>
          </cell>
          <cell r="D15">
            <v>19029.6277</v>
          </cell>
          <cell r="E15">
            <v>105760.8161</v>
          </cell>
          <cell r="F15">
            <v>57018.0977</v>
          </cell>
          <cell r="I15">
            <v>318630.2061</v>
          </cell>
        </row>
        <row r="16">
          <cell r="B16">
            <v>31163.03</v>
          </cell>
          <cell r="C16">
            <v>188102.34</v>
          </cell>
          <cell r="D16">
            <v>42171.5995</v>
          </cell>
          <cell r="E16">
            <v>252158.41340000002</v>
          </cell>
          <cell r="F16">
            <v>73334.6295</v>
          </cell>
          <cell r="I16">
            <v>440260.75340000005</v>
          </cell>
        </row>
        <row r="17">
          <cell r="B17">
            <v>30577.18</v>
          </cell>
          <cell r="C17">
            <v>167683.28</v>
          </cell>
          <cell r="D17">
            <v>31626.282600000002</v>
          </cell>
          <cell r="E17">
            <v>187696.6066</v>
          </cell>
          <cell r="F17">
            <v>62203.4626</v>
          </cell>
          <cell r="I17">
            <v>355379.88659999997</v>
          </cell>
        </row>
        <row r="18">
          <cell r="B18">
            <v>98961.2</v>
          </cell>
          <cell r="C18">
            <v>614564.71</v>
          </cell>
          <cell r="D18">
            <v>87216.44820000001</v>
          </cell>
          <cell r="E18">
            <v>513369.89859999996</v>
          </cell>
          <cell r="F18">
            <v>186177.6482</v>
          </cell>
          <cell r="I18">
            <v>1127934.6086</v>
          </cell>
        </row>
        <row r="19">
          <cell r="B19">
            <v>46048.44</v>
          </cell>
          <cell r="C19">
            <v>280785.02</v>
          </cell>
          <cell r="D19">
            <v>39473.922</v>
          </cell>
          <cell r="E19">
            <v>252303.14990000002</v>
          </cell>
          <cell r="F19">
            <v>85522.362</v>
          </cell>
          <cell r="I19">
            <v>533088.1699000001</v>
          </cell>
        </row>
        <row r="20">
          <cell r="B20">
            <v>47337.92</v>
          </cell>
          <cell r="C20">
            <v>280648.09</v>
          </cell>
          <cell r="D20">
            <v>16824.814799999996</v>
          </cell>
          <cell r="E20">
            <v>102817.3615</v>
          </cell>
          <cell r="F20">
            <v>64162.73479999999</v>
          </cell>
          <cell r="I20">
            <v>383465.4515</v>
          </cell>
        </row>
        <row r="21">
          <cell r="B21">
            <v>44602.8381</v>
          </cell>
          <cell r="C21">
            <v>272098.9376</v>
          </cell>
          <cell r="D21">
            <v>24233.992400000003</v>
          </cell>
          <cell r="E21">
            <v>144401.937</v>
          </cell>
          <cell r="F21">
            <v>68836.83050000001</v>
          </cell>
          <cell r="I21">
            <v>416500.8746</v>
          </cell>
        </row>
        <row r="22">
          <cell r="B22">
            <v>141060.9603</v>
          </cell>
          <cell r="C22">
            <v>826308.7222999999</v>
          </cell>
          <cell r="D22">
            <v>79870.8426</v>
          </cell>
          <cell r="E22">
            <v>504216.29319999996</v>
          </cell>
          <cell r="F22">
            <v>220931.8029</v>
          </cell>
          <cell r="I22">
            <v>1330525.0154999997</v>
          </cell>
        </row>
        <row r="23">
          <cell r="B23">
            <v>32633.37</v>
          </cell>
          <cell r="C23">
            <v>186004.38</v>
          </cell>
          <cell r="D23">
            <v>6308.7163</v>
          </cell>
          <cell r="E23">
            <v>40568.4189</v>
          </cell>
          <cell r="F23">
            <v>38942.086299999995</v>
          </cell>
          <cell r="I23">
            <v>226572.7989</v>
          </cell>
        </row>
        <row r="24">
          <cell r="B24">
            <v>11104.44</v>
          </cell>
          <cell r="C24">
            <v>66894.01</v>
          </cell>
          <cell r="D24">
            <v>4080.6359999999995</v>
          </cell>
          <cell r="E24">
            <v>22319.591900000003</v>
          </cell>
          <cell r="F24">
            <v>15185.076000000001</v>
          </cell>
          <cell r="I24">
            <v>89213.6019</v>
          </cell>
        </row>
        <row r="25">
          <cell r="B25">
            <v>31531.01</v>
          </cell>
          <cell r="C25">
            <v>194841.68</v>
          </cell>
          <cell r="D25">
            <v>13113.2379</v>
          </cell>
          <cell r="E25">
            <v>70252.3242</v>
          </cell>
          <cell r="F25">
            <v>44644.2479</v>
          </cell>
          <cell r="I25">
            <v>265094.00419999997</v>
          </cell>
        </row>
        <row r="26">
          <cell r="B26">
            <v>50568.46</v>
          </cell>
          <cell r="C26">
            <v>307372.24</v>
          </cell>
          <cell r="D26">
            <v>34327.1031</v>
          </cell>
          <cell r="E26">
            <v>204979.58539999998</v>
          </cell>
          <cell r="F26">
            <v>84895.5631</v>
          </cell>
          <cell r="I26">
            <v>512351.8254</v>
          </cell>
        </row>
        <row r="27">
          <cell r="B27">
            <v>15389.856469999999</v>
          </cell>
          <cell r="C27">
            <v>85312.17820000001</v>
          </cell>
          <cell r="D27">
            <v>12391.6352</v>
          </cell>
          <cell r="E27">
            <v>62036.955799999996</v>
          </cell>
          <cell r="F27">
            <v>27781.49167</v>
          </cell>
          <cell r="I27">
            <v>147349.13400000002</v>
          </cell>
        </row>
        <row r="28">
          <cell r="B28">
            <v>38839.2904</v>
          </cell>
          <cell r="C28">
            <v>219921.07139999996</v>
          </cell>
          <cell r="D28">
            <v>38508.1972</v>
          </cell>
          <cell r="E28">
            <v>207517.9509</v>
          </cell>
          <cell r="F28">
            <v>77347.4876</v>
          </cell>
          <cell r="I28">
            <v>427439.02229999995</v>
          </cell>
        </row>
        <row r="29">
          <cell r="B29">
            <v>2710.96</v>
          </cell>
          <cell r="C29">
            <v>15338.9</v>
          </cell>
          <cell r="D29">
            <v>2349.2579</v>
          </cell>
          <cell r="E29">
            <v>13292.6826</v>
          </cell>
          <cell r="F29">
            <v>5060.2179</v>
          </cell>
          <cell r="I29">
            <v>28631.5826</v>
          </cell>
        </row>
        <row r="30">
          <cell r="B30">
            <v>41181.5214</v>
          </cell>
          <cell r="C30">
            <v>244247.402</v>
          </cell>
          <cell r="D30">
            <v>15834.652299999998</v>
          </cell>
          <cell r="E30">
            <v>89184.7243</v>
          </cell>
          <cell r="F30">
            <v>57016.1737</v>
          </cell>
          <cell r="I30">
            <v>333432.1263</v>
          </cell>
        </row>
        <row r="31">
          <cell r="B31">
            <v>19085.929877</v>
          </cell>
          <cell r="C31">
            <v>109626.749021</v>
          </cell>
          <cell r="D31">
            <v>13949.9047</v>
          </cell>
          <cell r="E31">
            <v>65912.54569999999</v>
          </cell>
          <cell r="F31">
            <v>33035.834577</v>
          </cell>
          <cell r="I31">
            <v>175539.29472099998</v>
          </cell>
        </row>
        <row r="32">
          <cell r="B32">
            <v>6322.41</v>
          </cell>
          <cell r="C32">
            <v>34970.03</v>
          </cell>
          <cell r="D32">
            <v>2738.3116</v>
          </cell>
          <cell r="E32">
            <v>14018.080999999998</v>
          </cell>
          <cell r="F32">
            <v>9060.7216</v>
          </cell>
          <cell r="I32">
            <v>48988.111</v>
          </cell>
        </row>
        <row r="33">
          <cell r="B33">
            <v>7620.621000000001</v>
          </cell>
          <cell r="C33">
            <v>44148.48700000001</v>
          </cell>
          <cell r="D33">
            <v>3502.2481</v>
          </cell>
          <cell r="E33">
            <v>21048.6646</v>
          </cell>
          <cell r="F33">
            <v>11122.8691</v>
          </cell>
          <cell r="I33">
            <v>65197.15160000001</v>
          </cell>
        </row>
        <row r="34">
          <cell r="B34">
            <v>22704.2462</v>
          </cell>
          <cell r="C34">
            <v>136691.4146</v>
          </cell>
          <cell r="D34">
            <v>12352.990600000001</v>
          </cell>
          <cell r="E34">
            <v>62483.6515</v>
          </cell>
          <cell r="F34">
            <v>35057.2368</v>
          </cell>
          <cell r="I34">
            <v>199175.0661</v>
          </cell>
        </row>
        <row r="35">
          <cell r="B35">
            <v>1253718.1661919998</v>
          </cell>
          <cell r="C35">
            <v>7519630.5244069975</v>
          </cell>
          <cell r="D35">
            <v>907723.1904</v>
          </cell>
          <cell r="E35">
            <v>5386008.995899999</v>
          </cell>
          <cell r="F35">
            <v>2161441.3565919995</v>
          </cell>
          <cell r="I35">
            <v>12905639.520306997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3月销量-上报财政部"/>
    </sheetNames>
    <sheetDataSet>
      <sheetData sheetId="1">
        <row r="86">
          <cell r="J86">
            <v>701208.3557000001</v>
          </cell>
          <cell r="Q86">
            <v>294539.7942</v>
          </cell>
          <cell r="S86">
            <v>168142.17000000007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销售额汇总表"/>
    </sheetNames>
    <sheetDataSet>
      <sheetData sheetId="0">
        <row r="41">
          <cell r="E41">
            <v>190179.44999999995</v>
          </cell>
          <cell r="F41">
            <v>241000.15</v>
          </cell>
        </row>
        <row r="43">
          <cell r="D43">
            <v>1129869.1200000003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4月销量-上报财政部"/>
    </sheetNames>
    <sheetDataSet>
      <sheetData sheetId="1">
        <row r="86">
          <cell r="J86">
            <v>751615.5206</v>
          </cell>
          <cell r="Q86">
            <v>372598.3074</v>
          </cell>
          <cell r="S86">
            <v>170845.455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>
            <v>182980.81</v>
          </cell>
          <cell r="F41">
            <v>238369.67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5月销量-上报财政部"/>
    </sheetNames>
    <sheetDataSet>
      <sheetData sheetId="1">
        <row r="86">
          <cell r="J86">
            <v>749085.8405999996</v>
          </cell>
          <cell r="Q86">
            <v>311414.5702</v>
          </cell>
          <cell r="S86">
            <v>154556.34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>
            <v>155021.60799999998</v>
          </cell>
          <cell r="F41">
            <v>229284.00079499997</v>
          </cell>
          <cell r="H41">
            <v>8530754.68</v>
          </cell>
        </row>
        <row r="43">
          <cell r="D43">
            <v>1038956.3510999999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6月销量-上报财政部"/>
    </sheetNames>
    <sheetDataSet>
      <sheetData sheetId="1">
        <row r="86">
          <cell r="J86">
            <v>704632.4186000001</v>
          </cell>
          <cell r="Q86">
            <v>198747.74080000003</v>
          </cell>
          <cell r="S86">
            <v>147959.63999999998</v>
          </cell>
          <cell r="T86">
            <v>6440105.787400003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2"/>
      <sheetName val="上月"/>
    </sheetNames>
    <sheetDataSet>
      <sheetData sheetId="2">
        <row r="2">
          <cell r="B2">
            <v>151.9</v>
          </cell>
        </row>
        <row r="3">
          <cell r="B3">
            <v>109.76</v>
          </cell>
        </row>
        <row r="4">
          <cell r="B4">
            <v>23.84</v>
          </cell>
        </row>
        <row r="5">
          <cell r="B5">
            <v>18.3</v>
          </cell>
        </row>
        <row r="6">
          <cell r="B6">
            <v>121.50999999999999</v>
          </cell>
        </row>
        <row r="7">
          <cell r="B7">
            <v>74.91</v>
          </cell>
        </row>
        <row r="8">
          <cell r="B8">
            <v>31.14</v>
          </cell>
        </row>
        <row r="9">
          <cell r="B9">
            <v>15.46</v>
          </cell>
        </row>
        <row r="10">
          <cell r="B10">
            <v>273.40999999999997</v>
          </cell>
        </row>
        <row r="11">
          <cell r="B11">
            <v>184.67000000000002</v>
          </cell>
        </row>
        <row r="12">
          <cell r="B12">
            <v>31.14</v>
          </cell>
        </row>
        <row r="13">
          <cell r="B13">
            <v>23.84</v>
          </cell>
        </row>
        <row r="14">
          <cell r="B14">
            <v>33.760000000000005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11" sqref="F11"/>
    </sheetView>
  </sheetViews>
  <sheetFormatPr defaultColWidth="9.00390625" defaultRowHeight="14.25"/>
  <sheetData>
    <row r="1" ht="18.75">
      <c r="A1" s="1" t="s">
        <v>0</v>
      </c>
    </row>
    <row r="2" spans="1:12" ht="2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 t="s">
        <v>2</v>
      </c>
    </row>
    <row r="4" spans="1:12" ht="14.25">
      <c r="A4" s="32" t="s">
        <v>3</v>
      </c>
      <c r="B4" s="34" t="s">
        <v>4</v>
      </c>
      <c r="C4" s="35"/>
      <c r="D4" s="35"/>
      <c r="E4" s="35"/>
      <c r="F4" s="36"/>
      <c r="G4" s="34" t="s">
        <v>5</v>
      </c>
      <c r="H4" s="35"/>
      <c r="I4" s="35"/>
      <c r="J4" s="35"/>
      <c r="K4" s="6"/>
      <c r="L4" s="32" t="s">
        <v>6</v>
      </c>
    </row>
    <row r="5" spans="1:12" ht="14.25">
      <c r="A5" s="33"/>
      <c r="B5" s="7" t="s">
        <v>7</v>
      </c>
      <c r="C5" s="8" t="s">
        <v>8</v>
      </c>
      <c r="D5" s="7" t="s">
        <v>9</v>
      </c>
      <c r="E5" s="7" t="s">
        <v>10</v>
      </c>
      <c r="F5" s="9" t="s">
        <v>11</v>
      </c>
      <c r="G5" s="7" t="s">
        <v>7</v>
      </c>
      <c r="H5" s="7" t="s">
        <v>12</v>
      </c>
      <c r="I5" s="8" t="s">
        <v>8</v>
      </c>
      <c r="J5" s="5" t="s">
        <v>10</v>
      </c>
      <c r="K5" s="7" t="s">
        <v>11</v>
      </c>
      <c r="L5" s="33"/>
    </row>
    <row r="6" spans="1:12" ht="14.25">
      <c r="A6" s="10" t="s">
        <v>13</v>
      </c>
      <c r="B6" s="11">
        <v>111.71</v>
      </c>
      <c r="C6" s="11">
        <v>11.098794999999999</v>
      </c>
      <c r="D6" s="11">
        <v>24.035954999999998</v>
      </c>
      <c r="E6" s="11">
        <v>146.85</v>
      </c>
      <c r="F6" s="11">
        <v>146.85075799999998</v>
      </c>
      <c r="G6" s="11">
        <v>70.00418674999999</v>
      </c>
      <c r="H6" s="11">
        <v>21.0564705</v>
      </c>
      <c r="I6" s="11">
        <v>10.683444</v>
      </c>
      <c r="J6" s="11">
        <v>101.74410124999999</v>
      </c>
      <c r="K6" s="11">
        <v>101.74410124999999</v>
      </c>
      <c r="L6" s="11">
        <f aca="true" t="shared" si="0" ref="L6:L11">E6+J6</f>
        <v>248.59410125</v>
      </c>
    </row>
    <row r="7" spans="1:12" ht="14.25">
      <c r="A7" s="10" t="s">
        <v>14</v>
      </c>
      <c r="B7" s="11">
        <v>69.9745805</v>
      </c>
      <c r="C7" s="11">
        <v>12.092232000000001</v>
      </c>
      <c r="D7" s="11">
        <v>16.849135</v>
      </c>
      <c r="E7" s="11">
        <f>SUM(B7:D7)</f>
        <v>98.9159475</v>
      </c>
      <c r="F7" s="11">
        <f>F6+E7</f>
        <v>245.7667055</v>
      </c>
      <c r="G7" s="11">
        <v>42.14069916</v>
      </c>
      <c r="H7" s="11">
        <v>16.086824520000004</v>
      </c>
      <c r="I7" s="11">
        <v>11.5043385</v>
      </c>
      <c r="J7" s="11">
        <f>SUM(G7:I7)</f>
        <v>69.73186218000001</v>
      </c>
      <c r="K7" s="11">
        <v>171.47</v>
      </c>
      <c r="L7" s="11">
        <f t="shared" si="0"/>
        <v>168.64780968000002</v>
      </c>
    </row>
    <row r="8" spans="1:12" ht="14.25">
      <c r="A8" s="10" t="s">
        <v>15</v>
      </c>
      <c r="B8" s="11">
        <f>ROUND('[1]销售额汇总表'!$D$43/10000,2)</f>
        <v>113.01</v>
      </c>
      <c r="C8" s="11">
        <f>ROUND('[1]销售额汇总表'!$E$41/10000,2)</f>
        <v>18.43</v>
      </c>
      <c r="D8" s="11">
        <f>ROUND('[1]销售额汇总表'!$F$41/10000,2)</f>
        <v>25.55</v>
      </c>
      <c r="E8" s="11">
        <f>ROUND(SUM(B8:D8),2)</f>
        <v>156.99</v>
      </c>
      <c r="F8" s="11">
        <f>F7+E8</f>
        <v>402.7567055</v>
      </c>
      <c r="G8" s="11">
        <f>ROUND('[2]3月销量-上报财政部'!$J$86/10000,2)</f>
        <v>70.12</v>
      </c>
      <c r="H8" s="11">
        <f>ROUND('[2]3月销量-上报财政部'!$Q$86/10000,2)</f>
        <v>29.45</v>
      </c>
      <c r="I8" s="11">
        <f>ROUND('[2]3月销量-上报财政部'!$S$86/10000,2)</f>
        <v>16.81</v>
      </c>
      <c r="J8" s="11">
        <f>SUM(G8:I8)</f>
        <v>116.38000000000001</v>
      </c>
      <c r="K8" s="11">
        <f>K7+J8</f>
        <v>287.85</v>
      </c>
      <c r="L8" s="11">
        <f t="shared" si="0"/>
        <v>273.37</v>
      </c>
    </row>
    <row r="9" spans="1:12" ht="14.25">
      <c r="A9" s="10" t="s">
        <v>16</v>
      </c>
      <c r="B9" s="11">
        <f>ROUND('[3]销售额汇总表'!$D$43/10000,2)</f>
        <v>112.99</v>
      </c>
      <c r="C9" s="11">
        <f>ROUND('[3]销售额汇总表'!$E$41/10000,2)</f>
        <v>19.02</v>
      </c>
      <c r="D9" s="11">
        <f>ROUND('[3]销售额汇总表'!$F$41/10000,2)</f>
        <v>24.1</v>
      </c>
      <c r="E9" s="11">
        <f>ROUND(SUM(B9:D9),2)</f>
        <v>156.11</v>
      </c>
      <c r="F9" s="11">
        <f>F8+E9</f>
        <v>558.8667055000001</v>
      </c>
      <c r="G9" s="11">
        <f>ROUND('[4]4月销量-上报财政部'!$J$86/10000,2)</f>
        <v>75.16</v>
      </c>
      <c r="H9" s="11">
        <f>ROUND('[4]4月销量-上报财政部'!$Q$86/10000,2)</f>
        <v>37.26</v>
      </c>
      <c r="I9" s="11">
        <f>ROUND('[4]4月销量-上报财政部'!$S$86/10000,2)</f>
        <v>17.08</v>
      </c>
      <c r="J9" s="11">
        <f>SUM(G9:I9)</f>
        <v>129.5</v>
      </c>
      <c r="K9" s="11">
        <f>K8+J9</f>
        <v>417.35</v>
      </c>
      <c r="L9" s="11">
        <f t="shared" si="0"/>
        <v>285.61</v>
      </c>
    </row>
    <row r="10" spans="1:12" ht="14.25">
      <c r="A10" s="10" t="s">
        <v>17</v>
      </c>
      <c r="B10" s="11">
        <v>109.76</v>
      </c>
      <c r="C10" s="11">
        <f>ROUND('[5]Sheet1'!$E$41/10000,2)</f>
        <v>18.3</v>
      </c>
      <c r="D10" s="11">
        <f>ROUND('[5]Sheet1'!$F$41/10000,2)</f>
        <v>23.84</v>
      </c>
      <c r="E10" s="11">
        <f>ROUND(SUM(B10:D10),2)</f>
        <v>151.9</v>
      </c>
      <c r="F10" s="11">
        <v>710.7606975</v>
      </c>
      <c r="G10" s="11">
        <f>ROUND('[6]5月销量-上报财政部'!$J$86/10000,2)</f>
        <v>74.91</v>
      </c>
      <c r="H10" s="11">
        <f>ROUND('[6]5月销量-上报财政部'!$Q$86/10000,2)</f>
        <v>31.14</v>
      </c>
      <c r="I10" s="11">
        <f>ROUND('[6]5月销量-上报财政部'!$S$86/10000,2)</f>
        <v>15.46</v>
      </c>
      <c r="J10" s="11">
        <f>SUM(G10:I10)</f>
        <v>121.50999999999999</v>
      </c>
      <c r="K10" s="11">
        <v>538.86596343</v>
      </c>
      <c r="L10" s="11">
        <f t="shared" si="0"/>
        <v>273.40999999999997</v>
      </c>
    </row>
    <row r="11" spans="1:12" ht="14.25">
      <c r="A11" s="10" t="s">
        <v>18</v>
      </c>
      <c r="B11" s="11">
        <f>ROUND('[7]Sheet1'!$D$43/10000,2)</f>
        <v>103.9</v>
      </c>
      <c r="C11" s="11">
        <f>ROUND('[7]Sheet1'!$E$41/10000,2)</f>
        <v>15.5</v>
      </c>
      <c r="D11" s="11">
        <f>ROUND('[7]Sheet1'!$F$41/10000,2)</f>
        <v>22.93</v>
      </c>
      <c r="E11" s="11">
        <f>ROUND(SUM(B11:D11),2)</f>
        <v>142.33</v>
      </c>
      <c r="F11" s="11">
        <f>ROUND('[7]Sheet1'!$H$41/10000,2)</f>
        <v>853.08</v>
      </c>
      <c r="G11" s="11">
        <f>ROUND('[8]6月销量-上报财政部'!$J$86/10000,2)</f>
        <v>70.46</v>
      </c>
      <c r="H11" s="11">
        <f>ROUND('[8]6月销量-上报财政部'!$Q$86/10000,2)</f>
        <v>19.87</v>
      </c>
      <c r="I11" s="11">
        <f>ROUND('[8]6月销量-上报财政部'!$S$86/10000,2)</f>
        <v>14.8</v>
      </c>
      <c r="J11" s="11">
        <f>SUM(G11:I11)</f>
        <v>105.13</v>
      </c>
      <c r="K11" s="11">
        <f>ROUND('[8]6月销量-上报财政部'!$T$86/10000,2)</f>
        <v>644.01</v>
      </c>
      <c r="L11" s="11">
        <f t="shared" si="0"/>
        <v>247.46</v>
      </c>
    </row>
    <row r="12" spans="1:12" ht="14.25">
      <c r="A12" s="10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0" t="s">
        <v>21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</row>
    <row r="15" spans="1:12" ht="14.25">
      <c r="A15" s="10" t="s">
        <v>22</v>
      </c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</row>
    <row r="16" spans="1:12" ht="14.25">
      <c r="A16" s="10" t="s">
        <v>23</v>
      </c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</row>
    <row r="17" spans="1:12" ht="14.25">
      <c r="A17" s="10" t="s">
        <v>24</v>
      </c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</row>
    <row r="18" spans="1:12" ht="14.25">
      <c r="A18" s="7" t="s">
        <v>25</v>
      </c>
      <c r="B18" s="11">
        <f>SUM(B6:B17)</f>
        <v>621.3445805</v>
      </c>
      <c r="C18" s="11">
        <f>SUM(C6:C17)</f>
        <v>94.44102699999999</v>
      </c>
      <c r="D18" s="11">
        <v>137.295854</v>
      </c>
      <c r="E18" s="11">
        <f>SUM(B18:D18)</f>
        <v>853.0814614999999</v>
      </c>
      <c r="F18" s="11"/>
      <c r="G18" s="11">
        <v>402.79909946000015</v>
      </c>
      <c r="H18" s="11">
        <v>154.87333628000005</v>
      </c>
      <c r="I18" s="11">
        <f>SUM(I6:I17)</f>
        <v>86.33778249999999</v>
      </c>
      <c r="J18" s="11">
        <f>SUM(G18:I18)</f>
        <v>644.0102182400002</v>
      </c>
      <c r="K18" s="11"/>
      <c r="L18" s="11">
        <f>SUM(L6:L17)</f>
        <v>1497.09191093</v>
      </c>
    </row>
  </sheetData>
  <sheetProtection/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21.75390625" style="0" customWidth="1"/>
    <col min="3" max="3" width="12.00390625" style="0" customWidth="1"/>
    <col min="4" max="4" width="12.125" style="0" customWidth="1"/>
    <col min="5" max="5" width="10.25390625" style="0" customWidth="1"/>
    <col min="8" max="8" width="14.375" style="0" customWidth="1"/>
  </cols>
  <sheetData>
    <row r="1" ht="18.75">
      <c r="A1" s="1" t="s">
        <v>26</v>
      </c>
    </row>
    <row r="2" spans="1:8" ht="20.25">
      <c r="A2" s="37" t="s">
        <v>27</v>
      </c>
      <c r="B2" s="37"/>
      <c r="C2" s="37"/>
      <c r="D2" s="37"/>
      <c r="E2" s="37"/>
      <c r="F2" s="37"/>
      <c r="G2" s="37"/>
      <c r="H2" s="37"/>
    </row>
    <row r="3" spans="1:8" ht="14.25">
      <c r="A3" s="13"/>
      <c r="B3" s="13"/>
      <c r="C3" s="13"/>
      <c r="D3" s="14"/>
      <c r="E3" s="14"/>
      <c r="F3" s="13"/>
      <c r="H3" s="15" t="s">
        <v>28</v>
      </c>
    </row>
    <row r="4" spans="1:8" ht="14.25">
      <c r="A4" s="38" t="s">
        <v>29</v>
      </c>
      <c r="B4" s="34" t="s">
        <v>30</v>
      </c>
      <c r="C4" s="35"/>
      <c r="D4" s="35"/>
      <c r="E4" s="36"/>
      <c r="F4" s="38" t="s">
        <v>31</v>
      </c>
      <c r="G4" s="38"/>
      <c r="H4" s="38"/>
    </row>
    <row r="5" spans="1:8" ht="14.25">
      <c r="A5" s="38"/>
      <c r="B5" s="7" t="s">
        <v>32</v>
      </c>
      <c r="C5" s="7" t="s">
        <v>33</v>
      </c>
      <c r="D5" s="16" t="s">
        <v>34</v>
      </c>
      <c r="E5" s="16" t="s">
        <v>35</v>
      </c>
      <c r="F5" s="7" t="s">
        <v>32</v>
      </c>
      <c r="G5" s="7" t="s">
        <v>33</v>
      </c>
      <c r="H5" s="16" t="s">
        <v>34</v>
      </c>
    </row>
    <row r="6" spans="1:8" ht="14.25">
      <c r="A6" s="17" t="s">
        <v>36</v>
      </c>
      <c r="B6" s="18">
        <f>SUM(B7:B9)</f>
        <v>142.33</v>
      </c>
      <c r="C6" s="18">
        <f>SUM(C7:C9)</f>
        <v>125.37181661919998</v>
      </c>
      <c r="D6" s="19">
        <f aca="true" t="shared" si="0" ref="D6:D16">(B6-C6)/C6</f>
        <v>0.13526312243132152</v>
      </c>
      <c r="E6" s="19">
        <f>(B6-'[9]上月'!B2)/'[9]上月'!B2</f>
        <v>-0.06300197498354175</v>
      </c>
      <c r="F6" s="18">
        <v>853.08</v>
      </c>
      <c r="G6" s="18">
        <f>SUM(G7:G9)</f>
        <v>751.9630530795</v>
      </c>
      <c r="H6" s="19">
        <f aca="true" t="shared" si="1" ref="H6:H16">(F6-G6)/G6</f>
        <v>0.13447063190990263</v>
      </c>
    </row>
    <row r="7" spans="1:8" ht="14.25">
      <c r="A7" s="20" t="s">
        <v>37</v>
      </c>
      <c r="B7" s="18">
        <v>103.9</v>
      </c>
      <c r="C7" s="18">
        <v>90.78753228999999</v>
      </c>
      <c r="D7" s="19">
        <f t="shared" si="0"/>
        <v>0.14443026899459324</v>
      </c>
      <c r="E7" s="16">
        <f>(B7-'[9]上月'!B3)/'[9]上月'!B3</f>
        <v>-0.05338921282798833</v>
      </c>
      <c r="F7" s="18">
        <v>621.3445805</v>
      </c>
      <c r="G7" s="18">
        <v>544.15730361</v>
      </c>
      <c r="H7" s="19">
        <f t="shared" si="1"/>
        <v>0.14184735990481254</v>
      </c>
    </row>
    <row r="8" spans="1:8" ht="14.25">
      <c r="A8" s="20" t="s">
        <v>38</v>
      </c>
      <c r="B8" s="18">
        <v>15.5</v>
      </c>
      <c r="C8" s="18">
        <v>16.22355468</v>
      </c>
      <c r="D8" s="19">
        <f>(B8-C8)/C8</f>
        <v>-0.04459902248746879</v>
      </c>
      <c r="E8" s="19">
        <f>(B8-'[9]上月'!B5)/'[9]上月'!B5</f>
        <v>-0.15300546448087435</v>
      </c>
      <c r="F8" s="18">
        <v>94.441027</v>
      </c>
      <c r="G8" s="18">
        <v>105.77053142000003</v>
      </c>
      <c r="H8" s="19">
        <f>(F8-G8)/G8</f>
        <v>-0.10711399732891706</v>
      </c>
    </row>
    <row r="9" spans="1:8" ht="14.25">
      <c r="A9" s="20" t="s">
        <v>39</v>
      </c>
      <c r="B9" s="11">
        <v>22.93</v>
      </c>
      <c r="C9" s="18">
        <v>18.3607296492</v>
      </c>
      <c r="D9" s="19">
        <f>(B9-C9)/C9</f>
        <v>0.2488610440924982</v>
      </c>
      <c r="E9" s="19">
        <f>(B9-'[9]上月'!B4)/'[9]上月'!B4</f>
        <v>-0.03817114093959732</v>
      </c>
      <c r="F9" s="18">
        <v>137.295854</v>
      </c>
      <c r="G9" s="18">
        <v>102.03521804949999</v>
      </c>
      <c r="H9" s="19">
        <f>(F9-G9)/G9</f>
        <v>0.3455731915366137</v>
      </c>
    </row>
    <row r="10" spans="1:8" ht="14.25">
      <c r="A10" s="17" t="s">
        <v>40</v>
      </c>
      <c r="B10" s="18">
        <f>SUM(B11:B13)</f>
        <v>105.13</v>
      </c>
      <c r="C10" s="18">
        <f>SUM(C11:C13)</f>
        <v>90.77231904</v>
      </c>
      <c r="D10" s="19">
        <f t="shared" si="0"/>
        <v>0.15817245953221817</v>
      </c>
      <c r="E10" s="19">
        <f>(B10-'[9]上月'!B6)/'[9]上月'!B6</f>
        <v>-0.13480371985844783</v>
      </c>
      <c r="F10" s="18">
        <f>SUM(F11:F13)</f>
        <v>644.0102182400002</v>
      </c>
      <c r="G10" s="18">
        <f>SUM(G11:G13)</f>
        <v>538.60089957</v>
      </c>
      <c r="H10" s="19">
        <f t="shared" si="1"/>
        <v>0.19570951098328143</v>
      </c>
    </row>
    <row r="11" spans="1:8" ht="14.25">
      <c r="A11" s="20" t="s">
        <v>37</v>
      </c>
      <c r="B11" s="11">
        <v>70.46</v>
      </c>
      <c r="C11" s="18">
        <v>51.85835772</v>
      </c>
      <c r="D11" s="19">
        <f t="shared" si="0"/>
        <v>0.35870095193596874</v>
      </c>
      <c r="E11" s="19">
        <f>(B11-'[9]上月'!B7)/'[9]上月'!B7</f>
        <v>-0.059404618875984555</v>
      </c>
      <c r="F11" s="18">
        <v>402.79909946000015</v>
      </c>
      <c r="G11" s="18">
        <v>309.43761179000006</v>
      </c>
      <c r="H11" s="19">
        <f t="shared" si="1"/>
        <v>0.30171344436745423</v>
      </c>
    </row>
    <row r="12" spans="1:8" ht="14.25">
      <c r="A12" s="20" t="s">
        <v>41</v>
      </c>
      <c r="B12" s="11">
        <v>19.87</v>
      </c>
      <c r="C12" s="18">
        <v>23.080135319999997</v>
      </c>
      <c r="D12" s="19">
        <f t="shared" si="0"/>
        <v>-0.13908650341483336</v>
      </c>
      <c r="E12" s="19">
        <f>(B12-'[9]上月'!B8)/'[9]上月'!B8</f>
        <v>-0.3619139370584457</v>
      </c>
      <c r="F12" s="18">
        <v>154.87333628000005</v>
      </c>
      <c r="G12" s="18">
        <v>133.33902777999998</v>
      </c>
      <c r="H12" s="19">
        <f t="shared" si="1"/>
        <v>0.16150041633369458</v>
      </c>
    </row>
    <row r="13" spans="1:8" ht="14.25">
      <c r="A13" s="20" t="s">
        <v>42</v>
      </c>
      <c r="B13" s="11">
        <v>14.8</v>
      </c>
      <c r="C13" s="18">
        <v>15.833826</v>
      </c>
      <c r="D13" s="19">
        <f t="shared" si="0"/>
        <v>-0.06529224206455214</v>
      </c>
      <c r="E13" s="19">
        <f>(B13-'[9]上月'!B9)/'[9]上月'!B9</f>
        <v>-0.04269081500646831</v>
      </c>
      <c r="F13" s="11">
        <v>86.33778249999999</v>
      </c>
      <c r="G13" s="18">
        <v>95.82426</v>
      </c>
      <c r="H13" s="19">
        <f t="shared" si="1"/>
        <v>-0.0989987034598546</v>
      </c>
    </row>
    <row r="14" spans="1:8" ht="14.25">
      <c r="A14" s="17" t="s">
        <v>43</v>
      </c>
      <c r="B14" s="18">
        <f>B6+B10</f>
        <v>247.46</v>
      </c>
      <c r="C14" s="18">
        <f>C6+C10</f>
        <v>216.14413565919997</v>
      </c>
      <c r="D14" s="19">
        <f t="shared" si="0"/>
        <v>0.14488417298619918</v>
      </c>
      <c r="E14" s="19">
        <f>(B14-'[9]上月'!B10)/'[9]上月'!B10</f>
        <v>-0.09491240261877752</v>
      </c>
      <c r="F14" s="18">
        <f>F6+F10</f>
        <v>1497.0902182400002</v>
      </c>
      <c r="G14" s="18">
        <f>G6+G10</f>
        <v>1290.5639526495002</v>
      </c>
      <c r="H14" s="19">
        <f t="shared" si="1"/>
        <v>0.1600279204812021</v>
      </c>
    </row>
    <row r="15" spans="1:8" ht="14.25">
      <c r="A15" s="20" t="s">
        <v>37</v>
      </c>
      <c r="B15" s="18">
        <f>B7+B11</f>
        <v>174.36</v>
      </c>
      <c r="C15" s="18">
        <f>C7+C11</f>
        <v>142.64589001</v>
      </c>
      <c r="D15" s="19">
        <f t="shared" si="0"/>
        <v>0.22232754121255616</v>
      </c>
      <c r="E15" s="19">
        <f>(B15-'[9]上月'!B11)/'[9]上月'!B11</f>
        <v>-0.05582931716034007</v>
      </c>
      <c r="F15" s="18">
        <f>F7+F11</f>
        <v>1024.14367996</v>
      </c>
      <c r="G15" s="18">
        <f>G7+G11</f>
        <v>853.5949154</v>
      </c>
      <c r="H15" s="19">
        <f t="shared" si="1"/>
        <v>0.1998005863004466</v>
      </c>
    </row>
    <row r="16" spans="1:8" ht="14.25">
      <c r="A16" s="20" t="s">
        <v>41</v>
      </c>
      <c r="B16" s="18">
        <f>B12</f>
        <v>19.87</v>
      </c>
      <c r="C16" s="18">
        <f>C12</f>
        <v>23.080135319999997</v>
      </c>
      <c r="D16" s="19">
        <f t="shared" si="0"/>
        <v>-0.13908650341483336</v>
      </c>
      <c r="E16" s="19">
        <f>(B16-'[9]上月'!B12)/'[9]上月'!B12</f>
        <v>-0.3619139370584457</v>
      </c>
      <c r="F16" s="18">
        <f>F12</f>
        <v>154.87333628000005</v>
      </c>
      <c r="G16" s="18">
        <f>G12</f>
        <v>133.33902777999998</v>
      </c>
      <c r="H16" s="19">
        <f t="shared" si="1"/>
        <v>0.16150041633369458</v>
      </c>
    </row>
    <row r="17" spans="1:8" ht="14.25">
      <c r="A17" s="20" t="s">
        <v>42</v>
      </c>
      <c r="B17" s="18">
        <f>B8+B13</f>
        <v>30.3</v>
      </c>
      <c r="C17" s="18">
        <f>C8+C13</f>
        <v>32.05738068</v>
      </c>
      <c r="D17" s="19">
        <f>(B17-C17)/C17</f>
        <v>-0.05481984624827435</v>
      </c>
      <c r="E17" s="19">
        <f>(B17-'[9]上月'!B14)/'[9]上月'!B14</f>
        <v>-0.10248815165876789</v>
      </c>
      <c r="F17" s="18">
        <f>F8+F13</f>
        <v>180.7788095</v>
      </c>
      <c r="G17" s="18">
        <f>G8+G13</f>
        <v>201.59479142000004</v>
      </c>
      <c r="H17" s="19">
        <f>(F17-G17)/G17</f>
        <v>-0.10325654632927637</v>
      </c>
    </row>
    <row r="18" spans="1:8" ht="14.25">
      <c r="A18" s="20" t="s">
        <v>44</v>
      </c>
      <c r="B18" s="18">
        <f>B9</f>
        <v>22.93</v>
      </c>
      <c r="C18" s="18">
        <f>C9</f>
        <v>18.3607296492</v>
      </c>
      <c r="D18" s="19">
        <f>(B18-C18)/C18</f>
        <v>0.2488610440924982</v>
      </c>
      <c r="E18" s="19">
        <f>(B18-'[9]上月'!B13)/'[9]上月'!B13</f>
        <v>-0.03817114093959732</v>
      </c>
      <c r="F18" s="18">
        <f>F9</f>
        <v>137.295854</v>
      </c>
      <c r="G18" s="18">
        <f>G9</f>
        <v>102.03521804949999</v>
      </c>
      <c r="H18" s="19">
        <f>(F18-G18)/G18</f>
        <v>0.3455731915366137</v>
      </c>
    </row>
  </sheetData>
  <sheetProtection/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M41" sqref="M41"/>
    </sheetView>
  </sheetViews>
  <sheetFormatPr defaultColWidth="9.00390625" defaultRowHeight="14.25"/>
  <sheetData>
    <row r="1" spans="1:14" ht="21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21"/>
      <c r="B2" s="22"/>
      <c r="C2" s="23"/>
      <c r="D2" s="22"/>
      <c r="E2" s="23"/>
      <c r="F2" s="22"/>
      <c r="G2" s="23"/>
      <c r="H2" s="22"/>
      <c r="I2" s="23"/>
      <c r="J2" s="22"/>
      <c r="K2" s="23"/>
      <c r="L2" s="22"/>
      <c r="M2" s="43" t="s">
        <v>46</v>
      </c>
      <c r="N2" s="43"/>
    </row>
    <row r="3" spans="1:14" ht="14.25">
      <c r="A3" s="38" t="s">
        <v>47</v>
      </c>
      <c r="B3" s="38" t="s">
        <v>48</v>
      </c>
      <c r="C3" s="39"/>
      <c r="D3" s="39"/>
      <c r="E3" s="39"/>
      <c r="F3" s="38" t="s">
        <v>49</v>
      </c>
      <c r="G3" s="39"/>
      <c r="H3" s="39"/>
      <c r="I3" s="39"/>
      <c r="J3" s="38" t="s">
        <v>50</v>
      </c>
      <c r="K3" s="39"/>
      <c r="L3" s="39"/>
      <c r="M3" s="39"/>
      <c r="N3" s="44" t="s">
        <v>51</v>
      </c>
    </row>
    <row r="4" spans="1:14" ht="14.25">
      <c r="A4" s="38"/>
      <c r="B4" s="34" t="s">
        <v>30</v>
      </c>
      <c r="C4" s="35"/>
      <c r="D4" s="38" t="s">
        <v>31</v>
      </c>
      <c r="E4" s="39"/>
      <c r="F4" s="34" t="s">
        <v>30</v>
      </c>
      <c r="G4" s="35"/>
      <c r="H4" s="38" t="s">
        <v>31</v>
      </c>
      <c r="I4" s="39"/>
      <c r="J4" s="34" t="s">
        <v>30</v>
      </c>
      <c r="K4" s="35"/>
      <c r="L4" s="38" t="s">
        <v>31</v>
      </c>
      <c r="M4" s="39"/>
      <c r="N4" s="45"/>
    </row>
    <row r="5" spans="1:14" ht="14.25">
      <c r="A5" s="38"/>
      <c r="B5" s="40" t="s">
        <v>52</v>
      </c>
      <c r="C5" s="24" t="s">
        <v>53</v>
      </c>
      <c r="D5" s="40" t="s">
        <v>54</v>
      </c>
      <c r="E5" s="24" t="s">
        <v>53</v>
      </c>
      <c r="F5" s="40" t="s">
        <v>52</v>
      </c>
      <c r="G5" s="24" t="s">
        <v>53</v>
      </c>
      <c r="H5" s="40" t="s">
        <v>54</v>
      </c>
      <c r="I5" s="24" t="s">
        <v>53</v>
      </c>
      <c r="J5" s="40" t="s">
        <v>52</v>
      </c>
      <c r="K5" s="24" t="s">
        <v>53</v>
      </c>
      <c r="L5" s="40" t="s">
        <v>54</v>
      </c>
      <c r="M5" s="24" t="s">
        <v>53</v>
      </c>
      <c r="N5" s="45"/>
    </row>
    <row r="6" spans="1:14" ht="14.25">
      <c r="A6" s="38"/>
      <c r="B6" s="40"/>
      <c r="C6" s="25" t="s">
        <v>55</v>
      </c>
      <c r="D6" s="40"/>
      <c r="E6" s="25" t="s">
        <v>55</v>
      </c>
      <c r="F6" s="40"/>
      <c r="G6" s="25" t="s">
        <v>55</v>
      </c>
      <c r="H6" s="40"/>
      <c r="I6" s="25" t="s">
        <v>55</v>
      </c>
      <c r="J6" s="40"/>
      <c r="K6" s="25" t="s">
        <v>55</v>
      </c>
      <c r="L6" s="40"/>
      <c r="M6" s="25" t="s">
        <v>55</v>
      </c>
      <c r="N6" s="46"/>
    </row>
    <row r="7" spans="1:14" ht="15">
      <c r="A7" s="7" t="s">
        <v>56</v>
      </c>
      <c r="B7" s="26">
        <v>40506.09</v>
      </c>
      <c r="C7" s="27">
        <f>(B7-'[10]与12年同期销量比较'!B4)/'[10]与12年同期销量比较'!B4*100</f>
        <v>-3.3004675972776467</v>
      </c>
      <c r="D7" s="28">
        <v>253357.85</v>
      </c>
      <c r="E7" s="27">
        <f>(D7-'[10]与12年同期销量比较'!C4)/'[10]与12年同期销量比较'!C4*100</f>
        <v>-1.4590148128162321</v>
      </c>
      <c r="F7" s="26">
        <v>42675.850900000005</v>
      </c>
      <c r="G7" s="27">
        <f>(F7-'[10]与12年同期销量比较'!D4)/'[10]与12年同期销量比较'!D4*100</f>
        <v>17.861657443661482</v>
      </c>
      <c r="H7" s="28">
        <v>278029.11880000005</v>
      </c>
      <c r="I7" s="27">
        <f>(H7-'[10]与12年同期销量比较'!E4)/'[10]与12年同期销量比较'!E4*100</f>
        <v>67.56822225968435</v>
      </c>
      <c r="J7" s="28">
        <f>B7+F7</f>
        <v>83181.9409</v>
      </c>
      <c r="K7" s="27">
        <f>(J7-'[10]与12年同期销量比较'!F4)/'[10]与12年同期销量比较'!F4*100</f>
        <v>6.511008953670159</v>
      </c>
      <c r="L7" s="28">
        <f aca="true" t="shared" si="0" ref="L7:L38">D7+H7</f>
        <v>531386.9688</v>
      </c>
      <c r="M7" s="27">
        <f>(L7-'[10]与12年同期销量比较'!I4)/'[10]与12年同期销量比较'!I4*100</f>
        <v>25.614765719611913</v>
      </c>
      <c r="N7" s="29">
        <f>RANK(L7,$L$7:$L$37)</f>
        <v>10</v>
      </c>
    </row>
    <row r="8" spans="1:14" ht="15">
      <c r="A8" s="7" t="s">
        <v>57</v>
      </c>
      <c r="B8" s="26">
        <v>23768.28</v>
      </c>
      <c r="C8" s="27">
        <f>(B8-'[10]与12年同期销量比较'!B5)/'[10]与12年同期销量比较'!B5*100</f>
        <v>24.029432722681516</v>
      </c>
      <c r="D8" s="28">
        <v>142645.36</v>
      </c>
      <c r="E8" s="27">
        <f>(D8-'[10]与12年同期销量比较'!C5)/'[10]与12年同期销量比较'!C5*100</f>
        <v>28.4741412567389</v>
      </c>
      <c r="F8" s="26">
        <v>23904.529200000004</v>
      </c>
      <c r="G8" s="27">
        <f>(F8-'[10]与12年同期销量比较'!D5)/'[10]与12年同期销量比较'!D5*100</f>
        <v>-0.9230325531672735</v>
      </c>
      <c r="H8" s="28">
        <v>202762.3168</v>
      </c>
      <c r="I8" s="27">
        <f>(H8-'[10]与12年同期销量比较'!E5)/'[10]与12年同期销量比较'!E5*100</f>
        <v>28.733264258953007</v>
      </c>
      <c r="J8" s="28">
        <f aca="true" t="shared" si="1" ref="J8:J38">B8+F8</f>
        <v>47672.8092</v>
      </c>
      <c r="K8" s="27">
        <f>(J8-'[10]与12年同期销量比较'!F5)/'[10]与12年同期销量比较'!F5*100</f>
        <v>10.122644611219227</v>
      </c>
      <c r="L8" s="28">
        <f t="shared" si="0"/>
        <v>345407.6768</v>
      </c>
      <c r="M8" s="27">
        <f>(L8-'[10]与12年同期销量比较'!I5)/'[10]与12年同期销量比较'!I5*100</f>
        <v>28.626125873782033</v>
      </c>
      <c r="N8" s="29">
        <f aca="true" t="shared" si="2" ref="N8:N37">RANK(L8,$L$7:$L$37)</f>
        <v>19</v>
      </c>
    </row>
    <row r="9" spans="1:14" ht="15">
      <c r="A9" s="7" t="s">
        <v>58</v>
      </c>
      <c r="B9" s="26">
        <v>57258.65</v>
      </c>
      <c r="C9" s="27">
        <f>(B9-'[10]与12年同期销量比较'!B6)/'[10]与12年同期销量比较'!B6*100</f>
        <v>31.422041571303396</v>
      </c>
      <c r="D9" s="28">
        <v>380714.53</v>
      </c>
      <c r="E9" s="27">
        <f>(D9-'[10]与12年同期销量比较'!C6)/'[10]与12年同期销量比较'!C6*100</f>
        <v>41.61674562418898</v>
      </c>
      <c r="F9" s="26">
        <v>45381.4503</v>
      </c>
      <c r="G9" s="27">
        <f>(F9-'[10]与12年同期销量比较'!D6)/'[10]与12年同期销量比较'!D6*100</f>
        <v>105.78841408984884</v>
      </c>
      <c r="H9" s="28">
        <v>285731.9244</v>
      </c>
      <c r="I9" s="27">
        <f>(H9-'[10]与12年同期销量比较'!E6)/'[10]与12年同期销量比较'!E6*100</f>
        <v>101.39236029580665</v>
      </c>
      <c r="J9" s="28">
        <f t="shared" si="1"/>
        <v>102640.10029999999</v>
      </c>
      <c r="K9" s="27">
        <f>(J9-'[10]与12年同期销量比较'!F6)/'[10]与12年同期销量比较'!F6*100</f>
        <v>56.41347355002092</v>
      </c>
      <c r="L9" s="28">
        <f t="shared" si="0"/>
        <v>666446.4544</v>
      </c>
      <c r="M9" s="27">
        <f>(L9-'[10]与12年同期销量比较'!I6)/'[10]与12年同期销量比较'!I6*100</f>
        <v>62.265875756455834</v>
      </c>
      <c r="N9" s="29">
        <f t="shared" si="2"/>
        <v>6</v>
      </c>
    </row>
    <row r="10" spans="1:14" ht="15">
      <c r="A10" s="7" t="s">
        <v>59</v>
      </c>
      <c r="B10" s="26">
        <v>22337.81</v>
      </c>
      <c r="C10" s="27">
        <f>(B10-'[10]与12年同期销量比较'!B7)/'[10]与12年同期销量比较'!B7*100</f>
        <v>-0.254300559595178</v>
      </c>
      <c r="D10" s="28">
        <v>137802.31</v>
      </c>
      <c r="E10" s="27">
        <f>(D10-'[10]与12年同期销量比较'!C7)/'[10]与12年同期销量比较'!C7*100</f>
        <v>7.12467423917102</v>
      </c>
      <c r="F10" s="26">
        <v>15571.522899999998</v>
      </c>
      <c r="G10" s="27">
        <f>(F10-'[10]与12年同期销量比较'!D7)/'[10]与12年同期销量比较'!D7*100</f>
        <v>66.07133622337452</v>
      </c>
      <c r="H10" s="28">
        <v>70737.0867</v>
      </c>
      <c r="I10" s="27">
        <f>(H10-'[10]与12年同期销量比较'!E7)/'[10]与12年同期销量比较'!E7*100</f>
        <v>45.95495610711891</v>
      </c>
      <c r="J10" s="28">
        <f t="shared" si="1"/>
        <v>37909.3329</v>
      </c>
      <c r="K10" s="27">
        <f>(J10-'[10]与12年同期销量比较'!F7)/'[10]与12年同期销量比较'!F7*100</f>
        <v>19.31992921090801</v>
      </c>
      <c r="L10" s="28">
        <f t="shared" si="0"/>
        <v>208539.39669999998</v>
      </c>
      <c r="M10" s="27">
        <f>(L10-'[10]与12年同期销量比较'!I7)/'[10]与12年同期销量比较'!I7*100</f>
        <v>17.750791071176604</v>
      </c>
      <c r="N10" s="29">
        <f t="shared" si="2"/>
        <v>26</v>
      </c>
    </row>
    <row r="11" spans="1:14" ht="15">
      <c r="A11" s="7" t="s">
        <v>60</v>
      </c>
      <c r="B11" s="26">
        <v>35025.77</v>
      </c>
      <c r="C11" s="27">
        <f>(B11-'[10]与12年同期销量比较'!B8)/'[10]与12年同期销量比较'!B8*100</f>
        <v>47.830911323240095</v>
      </c>
      <c r="D11" s="28">
        <v>188495.92</v>
      </c>
      <c r="E11" s="27">
        <f>(D11-'[10]与12年同期销量比较'!C8)/'[10]与12年同期销量比较'!C8*100</f>
        <v>32.43323622055044</v>
      </c>
      <c r="F11" s="26">
        <v>20433.7608</v>
      </c>
      <c r="G11" s="27">
        <f>(F11-'[10]与12年同期销量比较'!D8)/'[10]与12年同期销量比较'!D8*100</f>
        <v>49.50779174530997</v>
      </c>
      <c r="H11" s="28">
        <v>99950.928</v>
      </c>
      <c r="I11" s="27">
        <f>(H11-'[10]与12年同期销量比较'!E8)/'[10]与12年同期销量比较'!E8*100</f>
        <v>24.61683872746785</v>
      </c>
      <c r="J11" s="28">
        <f t="shared" si="1"/>
        <v>55459.53079999999</v>
      </c>
      <c r="K11" s="27">
        <f>(J11-'[10]与12年同期销量比较'!F8)/'[10]与12年同期销量比较'!F8*100</f>
        <v>48.444354112521935</v>
      </c>
      <c r="L11" s="28">
        <f t="shared" si="0"/>
        <v>288446.848</v>
      </c>
      <c r="M11" s="27">
        <f>(L11-'[10]与12年同期销量比较'!I8)/'[10]与12年同期销量比较'!I8*100</f>
        <v>29.616087033300904</v>
      </c>
      <c r="N11" s="29">
        <f t="shared" si="2"/>
        <v>22</v>
      </c>
    </row>
    <row r="12" spans="1:14" ht="15">
      <c r="A12" s="7" t="s">
        <v>61</v>
      </c>
      <c r="B12" s="30">
        <v>73660.45</v>
      </c>
      <c r="C12" s="27">
        <f>(B12-'[10]与12年同期销量比较'!B9)/'[10]与12年同期销量比较'!B9*100</f>
        <v>6.390484943860642</v>
      </c>
      <c r="D12" s="28">
        <v>457642.69</v>
      </c>
      <c r="E12" s="27">
        <f>(D12-'[10]与12年同期销量比较'!C9)/'[10]与12年同期销量比较'!C9*100</f>
        <v>11.71554424513322</v>
      </c>
      <c r="F12" s="26">
        <v>38414.6843</v>
      </c>
      <c r="G12" s="27">
        <f>(F12-'[10]与12年同期销量比较'!D9)/'[10]与12年同期销量比较'!D9*100</f>
        <v>-15.205590288524942</v>
      </c>
      <c r="H12" s="28">
        <v>240424.2688</v>
      </c>
      <c r="I12" s="27">
        <f>(H12-'[10]与12年同期销量比较'!E9)/'[10]与12年同期销量比较'!E9*100</f>
        <v>-15.538507541493955</v>
      </c>
      <c r="J12" s="28">
        <f t="shared" si="1"/>
        <v>112075.1343</v>
      </c>
      <c r="K12" s="27">
        <f>(J12-'[10]与12年同期销量比较'!F9)/'[10]与12年同期销量比较'!F9*100</f>
        <v>-2.151336865820591</v>
      </c>
      <c r="L12" s="28">
        <f t="shared" si="0"/>
        <v>698066.9588</v>
      </c>
      <c r="M12" s="27">
        <f>(L12-'[10]与12年同期销量比较'!I9)/'[10]与12年同期销量比较'!I9*100</f>
        <v>0.5417658069514903</v>
      </c>
      <c r="N12" s="29">
        <f t="shared" si="2"/>
        <v>5</v>
      </c>
    </row>
    <row r="13" spans="1:14" ht="15">
      <c r="A13" s="7" t="s">
        <v>62</v>
      </c>
      <c r="B13" s="26">
        <v>35475.62</v>
      </c>
      <c r="C13" s="27">
        <f>(B13-'[10]与12年同期销量比较'!B10)/'[10]与12年同期销量比较'!B10*100</f>
        <v>81.73790138528226</v>
      </c>
      <c r="D13" s="28">
        <v>213060.36</v>
      </c>
      <c r="E13" s="27">
        <f>(D13-'[10]与12年同期销量比较'!C10)/'[10]与12年同期销量比较'!C10*100</f>
        <v>78.63474688968053</v>
      </c>
      <c r="F13" s="26">
        <v>27804.9755</v>
      </c>
      <c r="G13" s="27">
        <f>(F13-'[10]与12年同期销量比较'!D10)/'[10]与12年同期销量比较'!D10*100</f>
        <v>56.4062386776943</v>
      </c>
      <c r="H13" s="28">
        <v>166620.1292</v>
      </c>
      <c r="I13" s="27">
        <f>(H13-'[10]与12年同期销量比较'!E10)/'[10]与12年同期销量比较'!E10*100</f>
        <v>65.03019627324548</v>
      </c>
      <c r="J13" s="28">
        <f t="shared" si="1"/>
        <v>63280.5955</v>
      </c>
      <c r="K13" s="27">
        <f>(J13-'[10]与12年同期销量比较'!F10)/'[10]与12年同期销量比较'!F10*100</f>
        <v>69.66390497289183</v>
      </c>
      <c r="L13" s="28">
        <f t="shared" si="0"/>
        <v>379680.48919999995</v>
      </c>
      <c r="M13" s="27">
        <f>(L13-'[10]与12年同期销量比较'!I10)/'[10]与12年同期销量比较'!I10*100</f>
        <v>72.39794352076105</v>
      </c>
      <c r="N13" s="29">
        <f t="shared" si="2"/>
        <v>18</v>
      </c>
    </row>
    <row r="14" spans="1:14" ht="15">
      <c r="A14" s="7" t="s">
        <v>63</v>
      </c>
      <c r="B14" s="30">
        <v>34672.58</v>
      </c>
      <c r="C14" s="27">
        <f>(B14-'[10]与12年同期销量比较'!B11)/'[10]与12年同期销量比较'!B11*100</f>
        <v>19.598314779209726</v>
      </c>
      <c r="D14" s="28">
        <v>216650.97</v>
      </c>
      <c r="E14" s="27">
        <f>(D14-'[10]与12年同期销量比较'!C11)/'[10]与12年同期销量比较'!C11*100</f>
        <v>21.794138526621882</v>
      </c>
      <c r="F14" s="26">
        <v>34949.0875</v>
      </c>
      <c r="G14" s="27">
        <f>(F14-'[10]与12年同期销量比较'!D11)/'[10]与12年同期销量比较'!D11*100</f>
        <v>6.804006636738949</v>
      </c>
      <c r="H14" s="28">
        <v>204858.05470000004</v>
      </c>
      <c r="I14" s="27">
        <f>(H14-'[10]与12年同期销量比较'!E11)/'[10]与12年同期销量比较'!E11*100</f>
        <v>-0.46265925887056614</v>
      </c>
      <c r="J14" s="28">
        <f t="shared" si="1"/>
        <v>69621.66750000001</v>
      </c>
      <c r="K14" s="27">
        <f>(J14-'[10]与12年同期销量比较'!F11)/'[10]与12年同期销量比较'!F11*100</f>
        <v>12.814328747543962</v>
      </c>
      <c r="L14" s="28">
        <f t="shared" si="0"/>
        <v>421509.02470000007</v>
      </c>
      <c r="M14" s="27">
        <f>(L14-'[10]与12年同期销量比较'!I11)/'[10]与12年同期销量比较'!I11*100</f>
        <v>9.85575253191716</v>
      </c>
      <c r="N14" s="29">
        <f t="shared" si="2"/>
        <v>16</v>
      </c>
    </row>
    <row r="15" spans="1:14" ht="15">
      <c r="A15" s="7" t="s">
        <v>64</v>
      </c>
      <c r="B15" s="26">
        <v>28092.37</v>
      </c>
      <c r="C15" s="27">
        <f>(B15-'[10]与12年同期销量比较'!B12)/'[10]与12年同期销量比较'!B12*100</f>
        <v>-10.981657584311714</v>
      </c>
      <c r="D15" s="28">
        <v>167594.48</v>
      </c>
      <c r="E15" s="27">
        <f>(D15-'[10]与12年同期销量比较'!C12)/'[10]与12年同期销量比较'!C12*100</f>
        <v>-15.42824541445208</v>
      </c>
      <c r="F15" s="26">
        <v>33069.5831</v>
      </c>
      <c r="G15" s="27">
        <f>(F15-'[10]与12年同期销量比较'!D12)/'[10]与12年同期销量比较'!D12*100</f>
        <v>58.82325373684204</v>
      </c>
      <c r="H15" s="28">
        <v>176670.62769999998</v>
      </c>
      <c r="I15" s="27">
        <f>(H15-'[10]与12年同期销量比较'!E12)/'[10]与12年同期销量比较'!E12*100</f>
        <v>52.294685840941135</v>
      </c>
      <c r="J15" s="28">
        <f t="shared" si="1"/>
        <v>61161.9531</v>
      </c>
      <c r="K15" s="27">
        <f>(J15-'[10]与12年同期销量比较'!F12)/'[10]与12年同期销量比较'!F12*100</f>
        <v>16.766782917273705</v>
      </c>
      <c r="L15" s="28">
        <f t="shared" si="0"/>
        <v>344265.1077</v>
      </c>
      <c r="M15" s="27">
        <f>(L15-'[10]与12年同期销量比较'!I12)/'[10]与12年同期销量比较'!I12*100</f>
        <v>9.577792800604009</v>
      </c>
      <c r="N15" s="29">
        <f t="shared" si="2"/>
        <v>20</v>
      </c>
    </row>
    <row r="16" spans="1:14" ht="15">
      <c r="A16" s="7" t="s">
        <v>65</v>
      </c>
      <c r="B16" s="30">
        <v>107771.8</v>
      </c>
      <c r="C16" s="27">
        <f>(B16-'[10]与12年同期销量比较'!B13)/'[10]与12年同期销量比较'!B13*100</f>
        <v>-2.400109398439895</v>
      </c>
      <c r="D16" s="28">
        <v>637866.47</v>
      </c>
      <c r="E16" s="27">
        <f>(D16-'[10]与12年同期销量比较'!C13)/'[10]与12年同期销量比较'!C13*100</f>
        <v>-10.223172890486937</v>
      </c>
      <c r="F16" s="26">
        <v>117354.47649999999</v>
      </c>
      <c r="G16" s="27">
        <f>(F16-'[10]与12年同期销量比较'!D13)/'[10]与12年同期销量比较'!D13*100</f>
        <v>-11.978556982274343</v>
      </c>
      <c r="H16" s="28">
        <v>794052.0537</v>
      </c>
      <c r="I16" s="27">
        <f>(H16-'[10]与12年同期销量比较'!E13)/'[10]与12年同期销量比较'!E13*100</f>
        <v>-6.036057431852364</v>
      </c>
      <c r="J16" s="28">
        <f t="shared" si="1"/>
        <v>225126.27649999998</v>
      </c>
      <c r="K16" s="27">
        <f>(J16-'[10]与12年同期销量比较'!F13)/'[10]与12年同期销量比较'!F13*100</f>
        <v>-7.63933576034326</v>
      </c>
      <c r="L16" s="28">
        <f t="shared" si="0"/>
        <v>1431918.5237</v>
      </c>
      <c r="M16" s="27">
        <f>(L16-'[10]与12年同期销量比较'!I13)/'[10]与12年同期销量比较'!I13*100</f>
        <v>-7.948519923811653</v>
      </c>
      <c r="N16" s="29">
        <f t="shared" si="2"/>
        <v>2</v>
      </c>
    </row>
    <row r="17" spans="1:14" ht="15">
      <c r="A17" s="7" t="s">
        <v>66</v>
      </c>
      <c r="B17" s="30">
        <v>98149.48</v>
      </c>
      <c r="C17" s="27">
        <f>(B17-'[10]与12年同期销量比较'!B14)/'[10]与12年同期销量比较'!B14*100</f>
        <v>14.325976944818633</v>
      </c>
      <c r="D17" s="28">
        <v>619328.87</v>
      </c>
      <c r="E17" s="27">
        <f>(D17-'[10]与12年同期销量比较'!C14)/'[10]与12年同期销量比较'!C14*100</f>
        <v>21.967392996916608</v>
      </c>
      <c r="F17" s="26">
        <v>76967.1633</v>
      </c>
      <c r="G17" s="27">
        <f>(F17-'[10]与12年同期销量比较'!D14)/'[10]与12年同期销量比较'!D14*100</f>
        <v>46.78024120431468</v>
      </c>
      <c r="H17" s="28">
        <v>443336.5379</v>
      </c>
      <c r="I17" s="27">
        <f>(H17-'[10]与12年同期销量比较'!E14)/'[10]与12年同期销量比较'!E14*100</f>
        <v>46.21991681591689</v>
      </c>
      <c r="J17" s="28">
        <f t="shared" si="1"/>
        <v>175116.6433</v>
      </c>
      <c r="K17" s="27">
        <f>(J17-'[10]与12年同期销量比较'!F14)/'[10]与12年同期销量比较'!F14*100</f>
        <v>26.63225012562155</v>
      </c>
      <c r="L17" s="28">
        <f t="shared" si="0"/>
        <v>1062665.4079</v>
      </c>
      <c r="M17" s="27">
        <f>(L17-'[10]与12年同期销量比较'!I14)/'[10]与12年同期销量比较'!I14*100</f>
        <v>31.034596540387867</v>
      </c>
      <c r="N17" s="29">
        <f t="shared" si="2"/>
        <v>4</v>
      </c>
    </row>
    <row r="18" spans="1:14" ht="15">
      <c r="A18" s="7" t="s">
        <v>67</v>
      </c>
      <c r="B18" s="26">
        <v>54317.35</v>
      </c>
      <c r="C18" s="27">
        <f>(B18-'[10]与12年同期销量比较'!B15)/'[10]与12年同期销量比较'!B15*100</f>
        <v>42.98377902558328</v>
      </c>
      <c r="D18" s="28">
        <v>284453.96</v>
      </c>
      <c r="E18" s="27">
        <f>(D18-'[10]与12年同期销量比较'!C15)/'[10]与12年同期销量比较'!C15*100</f>
        <v>33.62840002501064</v>
      </c>
      <c r="F18" s="26">
        <v>27450.544299999994</v>
      </c>
      <c r="G18" s="27">
        <f>(F18-'[10]与12年同期销量比较'!D15)/'[10]与12年同期销量比较'!D15*100</f>
        <v>44.251609819986086</v>
      </c>
      <c r="H18" s="28">
        <v>165815.4279</v>
      </c>
      <c r="I18" s="27">
        <f>(H18-'[10]与12年同期销量比较'!E15)/'[10]与12年同期销量比较'!E15*100</f>
        <v>56.783423213391806</v>
      </c>
      <c r="J18" s="28">
        <f t="shared" si="1"/>
        <v>81767.89429999999</v>
      </c>
      <c r="K18" s="27">
        <f>(J18-'[10]与12年同期销量比较'!F15)/'[10]与12年同期销量比较'!F15*100</f>
        <v>43.40691394199212</v>
      </c>
      <c r="L18" s="28">
        <f t="shared" si="0"/>
        <v>450269.38790000003</v>
      </c>
      <c r="M18" s="27">
        <f>(L18-'[10]与12年同期销量比较'!I15)/'[10]与12年同期销量比较'!I15*100</f>
        <v>41.314093667154054</v>
      </c>
      <c r="N18" s="29">
        <f t="shared" si="2"/>
        <v>14</v>
      </c>
    </row>
    <row r="19" spans="1:14" ht="15">
      <c r="A19" s="7" t="s">
        <v>68</v>
      </c>
      <c r="B19" s="26">
        <v>41365.17</v>
      </c>
      <c r="C19" s="27">
        <f>(B19-'[10]与12年同期销量比较'!B16)/'[10]与12年同期销量比较'!B16*100</f>
        <v>32.73795904955327</v>
      </c>
      <c r="D19" s="28">
        <v>233296.37</v>
      </c>
      <c r="E19" s="27">
        <f>(D19-'[10]与12年同期销量比较'!C16)/'[10]与12年同期销量比较'!C16*100</f>
        <v>24.026298662738593</v>
      </c>
      <c r="F19" s="26">
        <v>48233.0217</v>
      </c>
      <c r="G19" s="27">
        <f>(F19-'[10]与12年同期销量比较'!D16)/'[10]与12年同期销量比较'!D16*100</f>
        <v>14.373232867299713</v>
      </c>
      <c r="H19" s="28">
        <v>299539.3026</v>
      </c>
      <c r="I19" s="27">
        <f>(H19-'[10]与12年同期销量比较'!E16)/'[10]与12年同期销量比较'!E16*100</f>
        <v>18.790128221833097</v>
      </c>
      <c r="J19" s="28">
        <f t="shared" si="1"/>
        <v>89598.1917</v>
      </c>
      <c r="K19" s="27">
        <f>(J19-'[10]与12年同期销量比较'!F16)/'[10]与12年同期销量比较'!F16*100</f>
        <v>22.17719283629844</v>
      </c>
      <c r="L19" s="28">
        <f t="shared" si="0"/>
        <v>532835.6725999999</v>
      </c>
      <c r="M19" s="27">
        <f>(L19-'[10]与12年同期销量比较'!I16)/'[10]与12年同期销量比较'!I16*100</f>
        <v>21.02729314050183</v>
      </c>
      <c r="N19" s="29">
        <f t="shared" si="2"/>
        <v>9</v>
      </c>
    </row>
    <row r="20" spans="1:14" ht="15">
      <c r="A20" s="7" t="s">
        <v>69</v>
      </c>
      <c r="B20" s="26">
        <v>38368.84</v>
      </c>
      <c r="C20" s="27">
        <f>(B20-'[10]与12年同期销量比较'!B17)/'[10]与12年同期销量比较'!B17*100</f>
        <v>25.48194437812773</v>
      </c>
      <c r="D20" s="28">
        <v>216595.33</v>
      </c>
      <c r="E20" s="27">
        <f>(D20-'[10]与12年同期销量比较'!C17)/'[10]与12年同期销量比较'!C17*100</f>
        <v>29.16930656413686</v>
      </c>
      <c r="F20" s="26">
        <v>39656.1749</v>
      </c>
      <c r="G20" s="27">
        <f>(F20-'[10]与12年同期销量比较'!D17)/'[10]与12年同期销量比较'!D17*100</f>
        <v>25.389934067053442</v>
      </c>
      <c r="H20" s="28">
        <v>265676.05590000004</v>
      </c>
      <c r="I20" s="27">
        <f>(H20-'[10]与12年同期销量比较'!E17)/'[10]与12年同期销量比较'!E17*100</f>
        <v>41.54547634746638</v>
      </c>
      <c r="J20" s="28">
        <f t="shared" si="1"/>
        <v>78025.0149</v>
      </c>
      <c r="K20" s="27">
        <f>(J20-'[10]与12年同期销量比较'!F17)/'[10]与12年同期销量比较'!F17*100</f>
        <v>25.435163315168886</v>
      </c>
      <c r="L20" s="28">
        <f t="shared" si="0"/>
        <v>482271.3859</v>
      </c>
      <c r="M20" s="27">
        <f>(L20-'[10]与12年同期销量比较'!I17)/'[10]与12年同期销量比较'!I17*100</f>
        <v>35.70587534201775</v>
      </c>
      <c r="N20" s="29">
        <f t="shared" si="2"/>
        <v>12</v>
      </c>
    </row>
    <row r="21" spans="1:14" ht="15">
      <c r="A21" s="7" t="s">
        <v>70</v>
      </c>
      <c r="B21" s="30">
        <v>110085.04</v>
      </c>
      <c r="C21" s="27">
        <f>(B21-'[10]与12年同期销量比较'!B18)/'[10]与12年同期销量比较'!B18*100</f>
        <v>11.240607429982656</v>
      </c>
      <c r="D21" s="28">
        <v>644464.03</v>
      </c>
      <c r="E21" s="27">
        <f>(D21-'[10]与12年同期销量比较'!C18)/'[10]与12年同期销量比较'!C18*100</f>
        <v>4.865121526421532</v>
      </c>
      <c r="F21" s="26">
        <v>94456.2679</v>
      </c>
      <c r="G21" s="27">
        <f>(F21-'[10]与12年同期销量比较'!D18)/'[10]与12年同期销量比较'!D18*100</f>
        <v>8.300979745698921</v>
      </c>
      <c r="H21" s="28">
        <v>601249.9432000001</v>
      </c>
      <c r="I21" s="27">
        <f>(H21-'[10]与12年同期销量比较'!E18)/'[10]与12年同期销量比较'!E18*100</f>
        <v>17.118269855645206</v>
      </c>
      <c r="J21" s="28">
        <f t="shared" si="1"/>
        <v>204541.3079</v>
      </c>
      <c r="K21" s="27">
        <f>(J21-'[10]与12年同期销量比较'!F18)/'[10]与12年同期销量比较'!F18*100</f>
        <v>9.863514700901684</v>
      </c>
      <c r="L21" s="28">
        <f t="shared" si="0"/>
        <v>1245713.9732000001</v>
      </c>
      <c r="M21" s="27">
        <f>(L21-'[10]与12年同期销量比较'!I18)/'[10]与12年同期销量比较'!I18*100</f>
        <v>10.442038368357963</v>
      </c>
      <c r="N21" s="29">
        <f t="shared" si="2"/>
        <v>3</v>
      </c>
    </row>
    <row r="22" spans="1:14" ht="15">
      <c r="A22" s="7" t="s">
        <v>71</v>
      </c>
      <c r="B22" s="26">
        <v>46199.97</v>
      </c>
      <c r="C22" s="27">
        <f>(B22-'[10]与12年同期销量比较'!B19)/'[10]与12年同期销量比较'!B19*100</f>
        <v>0.32906652212322246</v>
      </c>
      <c r="D22" s="28">
        <v>282277.26</v>
      </c>
      <c r="E22" s="27">
        <f>(D22-'[10]与12年同期销量比较'!C19)/'[10]与12年同期销量比较'!C19*100</f>
        <v>0.5314528531472195</v>
      </c>
      <c r="F22" s="26">
        <v>48490.1496</v>
      </c>
      <c r="G22" s="27">
        <f>(F22-'[10]与12年同期销量比较'!D19)/'[10]与12年同期销量比较'!D19*100</f>
        <v>22.840972325982705</v>
      </c>
      <c r="H22" s="28">
        <v>276668.6922</v>
      </c>
      <c r="I22" s="27">
        <f>(H22-'[10]与12年同期销量比较'!E19)/'[10]与12年同期销量比较'!E19*100</f>
        <v>9.657248555817564</v>
      </c>
      <c r="J22" s="28">
        <f t="shared" si="1"/>
        <v>94690.1196</v>
      </c>
      <c r="K22" s="27">
        <f>(J22-'[10]与12年同期销量比较'!F19)/'[10]与12年同期销量比较'!F19*100</f>
        <v>10.719719831872759</v>
      </c>
      <c r="L22" s="28">
        <f t="shared" si="0"/>
        <v>558945.9521999999</v>
      </c>
      <c r="M22" s="27">
        <f>(L22-'[10]与12年同期销量比较'!I19)/'[10]与12年同期销量比较'!I19*100</f>
        <v>4.850563895434109</v>
      </c>
      <c r="N22" s="29">
        <f t="shared" si="2"/>
        <v>7</v>
      </c>
    </row>
    <row r="23" spans="1:14" ht="15">
      <c r="A23" s="7" t="s">
        <v>72</v>
      </c>
      <c r="B23" s="26">
        <v>54751.12</v>
      </c>
      <c r="C23" s="27">
        <f>(B23-'[10]与12年同期销量比较'!B20)/'[10]与12年同期销量比较'!B20*100</f>
        <v>15.6601726480589</v>
      </c>
      <c r="D23" s="28">
        <v>376863.76</v>
      </c>
      <c r="E23" s="27">
        <f>(D23-'[10]与12年同期销量比较'!C20)/'[10]与12年同期销量比较'!C20*100</f>
        <v>34.28338671394485</v>
      </c>
      <c r="F23" s="26">
        <v>25936.597299999998</v>
      </c>
      <c r="G23" s="27">
        <f>(F23-'[10]与12年同期销量比较'!D20)/'[10]与12年同期销量比较'!D20*100</f>
        <v>54.15680712277441</v>
      </c>
      <c r="H23" s="28">
        <v>162802.781</v>
      </c>
      <c r="I23" s="27">
        <f>(H23-'[10]与12年同期销量比较'!E20)/'[10]与12年同期销量比较'!E20*100</f>
        <v>58.34172227809988</v>
      </c>
      <c r="J23" s="28">
        <f t="shared" si="1"/>
        <v>80687.7173</v>
      </c>
      <c r="K23" s="27">
        <f>(J23-'[10]与12年同期销量比较'!F20)/'[10]与12年同期销量比较'!F20*100</f>
        <v>25.754797627485193</v>
      </c>
      <c r="L23" s="28">
        <f t="shared" si="0"/>
        <v>539666.541</v>
      </c>
      <c r="M23" s="27">
        <f>(L23-'[10]与12年同期销量比较'!I20)/'[10]与12年同期销量比较'!I20*100</f>
        <v>40.73407105881087</v>
      </c>
      <c r="N23" s="29">
        <f t="shared" si="2"/>
        <v>8</v>
      </c>
    </row>
    <row r="24" spans="1:14" ht="15">
      <c r="A24" s="7" t="s">
        <v>73</v>
      </c>
      <c r="B24" s="26">
        <v>50447.73</v>
      </c>
      <c r="C24" s="27">
        <f>(B24-'[10]与12年同期销量比较'!B21)/'[10]与12年同期销量比较'!B21*100</f>
        <v>13.10430490296536</v>
      </c>
      <c r="D24" s="28">
        <v>295281.48</v>
      </c>
      <c r="E24" s="27">
        <f>(D24-'[10]与12年同期销量比较'!C21)/'[10]与12年同期销量比较'!C21*100</f>
        <v>8.519894492965479</v>
      </c>
      <c r="F24" s="26">
        <v>22791.3191</v>
      </c>
      <c r="G24" s="27">
        <f>(F24-'[10]与12年同期销量比较'!D21)/'[10]与12年同期销量比较'!D21*100</f>
        <v>-5.953097930326998</v>
      </c>
      <c r="H24" s="28">
        <v>143217.4466</v>
      </c>
      <c r="I24" s="27">
        <f>(H24-'[10]与12年同期销量比较'!E21)/'[10]与12年同期销量比较'!E21*100</f>
        <v>-0.8202732072769977</v>
      </c>
      <c r="J24" s="28">
        <f t="shared" si="1"/>
        <v>73239.0491</v>
      </c>
      <c r="K24" s="27">
        <f>(J24-'[10]与12年同期销量比较'!F21)/'[10]与12年同期销量比较'!F21*100</f>
        <v>6.395150049797822</v>
      </c>
      <c r="L24" s="28">
        <f t="shared" si="0"/>
        <v>438498.9266</v>
      </c>
      <c r="M24" s="27">
        <f>(L24-'[10]与12年同期销量比较'!I21)/'[10]与12年同期销量比较'!I21*100</f>
        <v>5.2816340472577785</v>
      </c>
      <c r="N24" s="29">
        <f t="shared" si="2"/>
        <v>15</v>
      </c>
    </row>
    <row r="25" spans="1:14" ht="15">
      <c r="A25" s="7" t="s">
        <v>74</v>
      </c>
      <c r="B25" s="26">
        <v>157953.85989499997</v>
      </c>
      <c r="C25" s="27">
        <f>(B25-'[10]与12年同期销量比较'!B22)/'[10]与12年同期销量比较'!B22*100</f>
        <v>11.975602292138914</v>
      </c>
      <c r="D25" s="28">
        <v>909533.01</v>
      </c>
      <c r="E25" s="27">
        <f>(D25-'[10]与12年同期销量比较'!C22)/'[10]与12年同期销量比较'!C22*100</f>
        <v>10.071815225228214</v>
      </c>
      <c r="F25" s="26">
        <v>93876.2537</v>
      </c>
      <c r="G25" s="27">
        <f>(F25-'[10]与12年同期销量比较'!D22)/'[10]与12年同期销量比较'!D22*100</f>
        <v>17.535073681568996</v>
      </c>
      <c r="H25" s="28">
        <v>564271.5027999999</v>
      </c>
      <c r="I25" s="27">
        <f>(H25-'[10]与12年同期销量比较'!E22)/'[10]与12年同期销量比较'!E22*100</f>
        <v>11.910604716650585</v>
      </c>
      <c r="J25" s="28">
        <f t="shared" si="1"/>
        <v>251830.11359499997</v>
      </c>
      <c r="K25" s="27">
        <f>(J25-'[10]与12年同期销量比较'!F22)/'[10]与12年同期销量比较'!F22*100</f>
        <v>13.985451750006952</v>
      </c>
      <c r="L25" s="28">
        <f t="shared" si="0"/>
        <v>1473804.5128</v>
      </c>
      <c r="M25" s="27">
        <f>(L25-'[10]与12年同期销量比较'!I22)/'[10]与12年同期销量比较'!I22*100</f>
        <v>10.768643627955914</v>
      </c>
      <c r="N25" s="29">
        <f t="shared" si="2"/>
        <v>1</v>
      </c>
    </row>
    <row r="26" spans="1:14" ht="15">
      <c r="A26" s="7" t="s">
        <v>75</v>
      </c>
      <c r="B26" s="26">
        <v>38320.92</v>
      </c>
      <c r="C26" s="27">
        <f>(B26-'[10]与12年同期销量比较'!B23)/'[10]与12年同期销量比较'!B23*100</f>
        <v>17.428632102660558</v>
      </c>
      <c r="D26" s="28">
        <v>217972.99</v>
      </c>
      <c r="E26" s="27">
        <f>(D26-'[10]与12年同期销量比较'!C23)/'[10]与12年同期销量比较'!C23*100</f>
        <v>17.187020004582678</v>
      </c>
      <c r="F26" s="26">
        <v>6089.7735</v>
      </c>
      <c r="G26" s="27">
        <f>(F26-'[10]与12年同期销量比较'!D23)/'[10]与12年同期销量比较'!D23*100</f>
        <v>-3.4704809915132784</v>
      </c>
      <c r="H26" s="28">
        <v>43185.9559</v>
      </c>
      <c r="I26" s="27">
        <f>(H26-'[10]与12年同期销量比较'!E23)/'[10]与12年同期销量比较'!E23*100</f>
        <v>6.4521543382111055</v>
      </c>
      <c r="J26" s="28">
        <f t="shared" si="1"/>
        <v>44410.6935</v>
      </c>
      <c r="K26" s="27">
        <f>(J26-'[10]与12年同期销量比较'!F23)/'[10]与12年同期销量比较'!F23*100</f>
        <v>14.042923016171342</v>
      </c>
      <c r="L26" s="28">
        <f t="shared" si="0"/>
        <v>261158.9459</v>
      </c>
      <c r="M26" s="27">
        <f>(L26-'[10]与12年同期销量比较'!I23)/'[10]与12年同期销量比较'!I23*100</f>
        <v>15.264915809803325</v>
      </c>
      <c r="N26" s="29">
        <f t="shared" si="2"/>
        <v>23</v>
      </c>
    </row>
    <row r="27" spans="1:14" ht="15">
      <c r="A27" s="7" t="s">
        <v>76</v>
      </c>
      <c r="B27" s="26">
        <v>12081.73</v>
      </c>
      <c r="C27" s="27">
        <f>(B27-'[10]与12年同期销量比较'!B24)/'[10]与12年同期销量比较'!B24*100</f>
        <v>8.80089405679169</v>
      </c>
      <c r="D27" s="28">
        <v>78206.15</v>
      </c>
      <c r="E27" s="27">
        <f>(D27-'[10]与12年同期销量比较'!C24)/'[10]与12年同期销量比较'!C24*100</f>
        <v>16.910542513447766</v>
      </c>
      <c r="F27" s="26">
        <v>3446.6148000000003</v>
      </c>
      <c r="G27" s="27">
        <f>(F27-'[10]与12年同期销量比较'!D24)/'[10]与12年同期销量比较'!D24*100</f>
        <v>-15.537313301161863</v>
      </c>
      <c r="H27" s="28">
        <v>21031.9752</v>
      </c>
      <c r="I27" s="27">
        <f>(H27-'[10]与12年同期销量比较'!E24)/'[10]与12年同期销量比较'!E24*100</f>
        <v>-5.7689975057294935</v>
      </c>
      <c r="J27" s="28">
        <f t="shared" si="1"/>
        <v>15528.344799999999</v>
      </c>
      <c r="K27" s="27">
        <f>(J27-'[10]与12年同期销量比较'!F24)/'[10]与12年同期销量比较'!F24*100</f>
        <v>2.260566888173612</v>
      </c>
      <c r="L27" s="28">
        <f t="shared" si="0"/>
        <v>99238.1252</v>
      </c>
      <c r="M27" s="27">
        <f>(L27-'[10]与12年同期销量比较'!I24)/'[10]与12年同期销量比较'!I24*100</f>
        <v>11.236541386633556</v>
      </c>
      <c r="N27" s="29">
        <f t="shared" si="2"/>
        <v>28</v>
      </c>
    </row>
    <row r="28" spans="1:14" ht="15">
      <c r="A28" s="7" t="s">
        <v>77</v>
      </c>
      <c r="B28" s="26">
        <v>33042.71</v>
      </c>
      <c r="C28" s="27">
        <f>(B28-'[10]与12年同期销量比较'!B25)/'[10]与12年同期销量比较'!B25*100</f>
        <v>4.7943278696115375</v>
      </c>
      <c r="D28" s="28">
        <v>204987.54</v>
      </c>
      <c r="E28" s="27">
        <f>(D28-'[10]与12年同期销量比较'!C25)/'[10]与12年同期销量比较'!C25*100</f>
        <v>5.207232867218151</v>
      </c>
      <c r="F28" s="26">
        <v>14876.1095</v>
      </c>
      <c r="G28" s="27">
        <f>(F28-'[10]与12年同期销量比较'!D25)/'[10]与12年同期销量比较'!D25*100</f>
        <v>13.443450148952154</v>
      </c>
      <c r="H28" s="28">
        <v>92427.0199</v>
      </c>
      <c r="I28" s="27">
        <f>(H28-'[10]与12年同期销量比较'!E25)/'[10]与12年同期销量比较'!E25*100</f>
        <v>31.564358834408495</v>
      </c>
      <c r="J28" s="28">
        <f t="shared" si="1"/>
        <v>47918.8195</v>
      </c>
      <c r="K28" s="27">
        <f>(J28-'[10]与12年同期销量比较'!F25)/'[10]与12年同期销量比较'!F25*100</f>
        <v>7.334811882898795</v>
      </c>
      <c r="L28" s="28">
        <f t="shared" si="0"/>
        <v>297414.5599</v>
      </c>
      <c r="M28" s="27">
        <f>(L28-'[10]与12年同期销量比较'!I25)/'[10]与12年同期销量比较'!I25*100</f>
        <v>12.192111171105857</v>
      </c>
      <c r="N28" s="29">
        <f t="shared" si="2"/>
        <v>21</v>
      </c>
    </row>
    <row r="29" spans="1:14" ht="15">
      <c r="A29" s="7" t="s">
        <v>78</v>
      </c>
      <c r="B29" s="26">
        <v>53512.57</v>
      </c>
      <c r="C29" s="27">
        <f>(B29-'[10]与12年同期销量比较'!B26)/'[10]与12年同期销量比较'!B26*100</f>
        <v>5.822028197022414</v>
      </c>
      <c r="D29" s="28">
        <v>330554.7</v>
      </c>
      <c r="E29" s="27">
        <f>(D29-'[10]与12年同期销量比较'!C26)/'[10]与12年同期销量比较'!C26*100</f>
        <v>7.542144990061569</v>
      </c>
      <c r="F29" s="26">
        <v>28273.7739</v>
      </c>
      <c r="G29" s="27">
        <f>(F29-'[10]与12年同期销量比较'!D26)/'[10]与12年同期销量比较'!D26*100</f>
        <v>-17.634255889189788</v>
      </c>
      <c r="H29" s="28">
        <v>185402.07660000003</v>
      </c>
      <c r="I29" s="27">
        <f>(H29-'[10]与12年同期销量比较'!E26)/'[10]与12年同期销量比较'!E26*100</f>
        <v>-9.550955409435595</v>
      </c>
      <c r="J29" s="28">
        <f t="shared" si="1"/>
        <v>81786.3439</v>
      </c>
      <c r="K29" s="27">
        <f>(J29-'[10]与12年同期销量比较'!F26)/'[10]与12年同期销量比较'!F26*100</f>
        <v>-3.6624048259596176</v>
      </c>
      <c r="L29" s="28">
        <f t="shared" si="0"/>
        <v>515956.77660000004</v>
      </c>
      <c r="M29" s="27">
        <f>(L29-'[10]与12年同期销量比较'!I26)/'[10]与12年同期销量比较'!I26*100</f>
        <v>0.7036085403200496</v>
      </c>
      <c r="N29" s="29">
        <f t="shared" si="2"/>
        <v>11</v>
      </c>
    </row>
    <row r="30" spans="1:14" ht="15">
      <c r="A30" s="7" t="s">
        <v>79</v>
      </c>
      <c r="B30" s="30">
        <v>15987.69</v>
      </c>
      <c r="C30" s="27">
        <f>(B30-'[10]与12年同期销量比较'!B27)/'[10]与12年同期销量比较'!B27*100</f>
        <v>3.884594578028587</v>
      </c>
      <c r="D30" s="28">
        <v>100968.14</v>
      </c>
      <c r="E30" s="27">
        <f>(D30-'[10]与12年同期销量比较'!C27)/'[10]与12年同期销量比较'!C27*100</f>
        <v>18.351379756471847</v>
      </c>
      <c r="F30" s="26">
        <v>14945.4169</v>
      </c>
      <c r="G30" s="27">
        <f>(F30-'[10]与12年同期销量比较'!D27)/'[10]与12年同期销量比较'!D27*100</f>
        <v>20.608916085586504</v>
      </c>
      <c r="H30" s="28">
        <v>89090.35339999999</v>
      </c>
      <c r="I30" s="27">
        <f>(H30-'[10]与12年同期销量比较'!E27)/'[10]与12年同期销量比较'!E27*100</f>
        <v>43.60851890801514</v>
      </c>
      <c r="J30" s="28">
        <f t="shared" si="1"/>
        <v>30933.1069</v>
      </c>
      <c r="K30" s="27">
        <f>(J30-'[10]与12年同期销量比较'!F27)/'[10]与12年同期销量比较'!F27*100</f>
        <v>11.344298093983516</v>
      </c>
      <c r="L30" s="28">
        <f t="shared" si="0"/>
        <v>190058.49339999998</v>
      </c>
      <c r="M30" s="27">
        <f>(L30-'[10]与12年同期销量比较'!I27)/'[10]与12年同期销量比较'!I27*100</f>
        <v>28.98514449362149</v>
      </c>
      <c r="N30" s="29">
        <f t="shared" si="2"/>
        <v>27</v>
      </c>
    </row>
    <row r="31" spans="1:14" ht="15">
      <c r="A31" s="7" t="s">
        <v>80</v>
      </c>
      <c r="B31" s="26">
        <v>41618.73</v>
      </c>
      <c r="C31" s="27">
        <f>(B31-'[10]与12年同期销量比较'!B28)/'[10]与12年同期销量比较'!B28*100</f>
        <v>7.156257417102567</v>
      </c>
      <c r="D31" s="28">
        <v>237344.64</v>
      </c>
      <c r="E31" s="27">
        <f>(D31-'[10]与12年同期销量比较'!C28)/'[10]与12年同期销量比较'!C28*100</f>
        <v>7.922646288090092</v>
      </c>
      <c r="F31" s="26">
        <v>40009.9868</v>
      </c>
      <c r="G31" s="27">
        <f>(F31-'[10]与12年同期销量比较'!D28)/'[10]与12年同期销量比较'!D28*100</f>
        <v>3.8999218587153086</v>
      </c>
      <c r="H31" s="28">
        <v>229648.90589999998</v>
      </c>
      <c r="I31" s="27">
        <f>(H31-'[10]与12年同期销量比较'!E28)/'[10]与12年同期销量比较'!E28*100</f>
        <v>10.664597883710112</v>
      </c>
      <c r="J31" s="28">
        <f t="shared" si="1"/>
        <v>81628.7168</v>
      </c>
      <c r="K31" s="27">
        <f>(J31-'[10]与12年同期销量比较'!F28)/'[10]与12年同期销量比较'!F28*100</f>
        <v>5.535059163317933</v>
      </c>
      <c r="L31" s="28">
        <f t="shared" si="0"/>
        <v>466993.5459</v>
      </c>
      <c r="M31" s="27">
        <f>(L31-'[10]与12年同期销量比较'!I28)/'[10]与12年同期销量比较'!I28*100</f>
        <v>9.253840088619368</v>
      </c>
      <c r="N31" s="29">
        <f t="shared" si="2"/>
        <v>13</v>
      </c>
    </row>
    <row r="32" spans="1:14" ht="15">
      <c r="A32" s="7" t="s">
        <v>81</v>
      </c>
      <c r="B32" s="26">
        <v>2700.28</v>
      </c>
      <c r="C32" s="27">
        <f>(B32-'[10]与12年同期销量比较'!B29)/'[10]与12年同期销量比较'!B29*100</f>
        <v>-0.39395638445420944</v>
      </c>
      <c r="D32" s="28">
        <v>13852.96</v>
      </c>
      <c r="E32" s="27">
        <f>(D32-'[10]与12年同期销量比较'!C29)/'[10]与12年同期销量比较'!C29*100</f>
        <v>-9.687396097503736</v>
      </c>
      <c r="F32" s="26">
        <v>2314.103</v>
      </c>
      <c r="G32" s="27">
        <f>(F32-'[10]与12年同期销量比较'!D29)/'[10]与12年同期销量比较'!D29*100</f>
        <v>-1.4964257436358943</v>
      </c>
      <c r="H32" s="28">
        <v>13056.2732</v>
      </c>
      <c r="I32" s="27">
        <f>(H32-'[10]与12年同期销量比较'!E29)/'[10]与12年同期销量比较'!E29*100</f>
        <v>-1.778492777673037</v>
      </c>
      <c r="J32" s="28">
        <f t="shared" si="1"/>
        <v>5014.383</v>
      </c>
      <c r="K32" s="27">
        <f>(J32-'[10]与12年同期销量比较'!F29)/'[10]与12年同期销量比较'!F29*100</f>
        <v>-0.9057890570285488</v>
      </c>
      <c r="L32" s="28">
        <f t="shared" si="0"/>
        <v>26909.2332</v>
      </c>
      <c r="M32" s="27">
        <f>(L32-'[10]与12年同期销量比较'!I29)/'[10]与12年同期销量比较'!I29*100</f>
        <v>-6.015557798750541</v>
      </c>
      <c r="N32" s="29">
        <f t="shared" si="2"/>
        <v>31</v>
      </c>
    </row>
    <row r="33" spans="1:14" ht="15">
      <c r="A33" s="7" t="s">
        <v>82</v>
      </c>
      <c r="B33" s="26">
        <v>51615.55</v>
      </c>
      <c r="C33" s="27">
        <f>(B33-'[10]与12年同期销量比较'!B30)/'[10]与12年同期销量比较'!B30*100</f>
        <v>25.336675881042137</v>
      </c>
      <c r="D33" s="28">
        <v>303624.04</v>
      </c>
      <c r="E33" s="27">
        <f>(D33-'[10]与12年同期销量比较'!C30)/'[10]与12年同期销量比较'!C30*100</f>
        <v>24.31003872049373</v>
      </c>
      <c r="F33" s="26">
        <v>18873.5709</v>
      </c>
      <c r="G33" s="27">
        <f>(F33-'[10]与12年同期销量比较'!D30)/'[10]与12年同期销量比较'!D30*100</f>
        <v>19.191571386761687</v>
      </c>
      <c r="H33" s="28">
        <v>109040.95240000001</v>
      </c>
      <c r="I33" s="27">
        <f>(H33-'[10]与12年同期销量比较'!E30)/'[10]与12年同期销量比较'!E30*100</f>
        <v>22.26415819059723</v>
      </c>
      <c r="J33" s="28">
        <f t="shared" si="1"/>
        <v>70489.12090000001</v>
      </c>
      <c r="K33" s="27">
        <f>(J33-'[10]与12年同期销量比较'!F30)/'[10]与12年同期销量比较'!F30*100</f>
        <v>23.630044469294177</v>
      </c>
      <c r="L33" s="28">
        <f t="shared" si="0"/>
        <v>412664.9924</v>
      </c>
      <c r="M33" s="27">
        <f>(L33-'[10]与12年同期销量比较'!I30)/'[10]与12年同期销量比较'!I30*100</f>
        <v>23.762817032427023</v>
      </c>
      <c r="N33" s="29">
        <f t="shared" si="2"/>
        <v>17</v>
      </c>
    </row>
    <row r="34" spans="1:14" ht="15">
      <c r="A34" s="7" t="s">
        <v>83</v>
      </c>
      <c r="B34" s="26">
        <v>21464.8</v>
      </c>
      <c r="C34" s="27">
        <f>(B34-'[10]与12年同期销量比较'!B31)/'[10]与12年同期销量比较'!B31*100</f>
        <v>12.463999073300172</v>
      </c>
      <c r="D34" s="28">
        <v>125420.89</v>
      </c>
      <c r="E34" s="27">
        <f>(D34-'[10]与12年同期销量比较'!C31)/'[10]与12年同期销量比较'!C31*100</f>
        <v>14.407196345824772</v>
      </c>
      <c r="F34" s="26">
        <v>22886.6911</v>
      </c>
      <c r="G34" s="27">
        <f>(F34-'[10]与12年同期销量比较'!D31)/'[10]与12年同期销量比较'!D31*100</f>
        <v>64.06342259814866</v>
      </c>
      <c r="H34" s="28">
        <v>85721.14830000002</v>
      </c>
      <c r="I34" s="27">
        <f>(H34-'[10]与12年同期销量比较'!E31)/'[10]与12年同期销量比较'!E31*100</f>
        <v>30.052856234924686</v>
      </c>
      <c r="J34" s="28">
        <f t="shared" si="1"/>
        <v>44351.4911</v>
      </c>
      <c r="K34" s="27">
        <f>(J34-'[10]与12年同期销量比较'!F31)/'[10]与12年同期销量比较'!F31*100</f>
        <v>34.2526734011379</v>
      </c>
      <c r="L34" s="28">
        <f t="shared" si="0"/>
        <v>211142.03830000001</v>
      </c>
      <c r="M34" s="27">
        <f>(L34-'[10]与12年同期销量比较'!I31)/'[10]与12年同期销量比较'!I31*100</f>
        <v>20.281922424028533</v>
      </c>
      <c r="N34" s="29">
        <f t="shared" si="2"/>
        <v>25</v>
      </c>
    </row>
    <row r="35" spans="1:14" ht="15">
      <c r="A35" s="7" t="s">
        <v>84</v>
      </c>
      <c r="B35" s="26">
        <v>7394.72</v>
      </c>
      <c r="C35" s="27">
        <f>(B35-'[10]与12年同期销量比较'!B32)/'[10]与12年同期销量比较'!B32*100</f>
        <v>16.960462861472138</v>
      </c>
      <c r="D35" s="28">
        <v>40748.22</v>
      </c>
      <c r="E35" s="27">
        <f>(D35-'[10]与12年同期销量比较'!C32)/'[10]与12年同期销量比较'!C32*100</f>
        <v>16.523262919705825</v>
      </c>
      <c r="F35" s="26">
        <v>6170.6791</v>
      </c>
      <c r="G35" s="27">
        <f>(F35-'[10]与12年同期销量比较'!D32)/'[10]与12年同期销量比较'!D32*100</f>
        <v>125.346125692927</v>
      </c>
      <c r="H35" s="28">
        <v>30573.716900000003</v>
      </c>
      <c r="I35" s="27">
        <f>(H35-'[10]与12年同期销量比较'!E32)/'[10]与12年同期销量比较'!E32*100</f>
        <v>118.1020133925607</v>
      </c>
      <c r="J35" s="28">
        <f t="shared" si="1"/>
        <v>13565.3991</v>
      </c>
      <c r="K35" s="27">
        <f>(J35-'[10]与12年同期销量比较'!F32)/'[10]与12年同期销量比较'!F32*100</f>
        <v>49.71654244403668</v>
      </c>
      <c r="L35" s="28">
        <f t="shared" si="0"/>
        <v>71321.9369</v>
      </c>
      <c r="M35" s="27">
        <f>(L35-'[10]与12年同期销量比较'!I32)/'[10]与12年同期销量比较'!I32*100</f>
        <v>45.59029822562459</v>
      </c>
      <c r="N35" s="29">
        <f t="shared" si="2"/>
        <v>30</v>
      </c>
    </row>
    <row r="36" spans="1:14" ht="15">
      <c r="A36" s="7" t="s">
        <v>85</v>
      </c>
      <c r="B36" s="26">
        <v>8147.09</v>
      </c>
      <c r="C36" s="27">
        <f>(B36-'[10]与12年同期销量比较'!B33)/'[10]与12年同期销量比较'!B33*100</f>
        <v>6.908478980912436</v>
      </c>
      <c r="D36" s="28">
        <v>48329.16</v>
      </c>
      <c r="E36" s="27">
        <f>(D36-'[10]与12年同期销量比较'!C33)/'[10]与12年同期销量比较'!C33*100</f>
        <v>9.469572535973871</v>
      </c>
      <c r="F36" s="26">
        <v>4687.5578000000005</v>
      </c>
      <c r="G36" s="27">
        <f>(F36-'[10]与12年同期销量比较'!D33)/'[10]与12年同期销量比较'!D33*100</f>
        <v>33.84425278152056</v>
      </c>
      <c r="H36" s="28">
        <v>23681.1468</v>
      </c>
      <c r="I36" s="27">
        <f>(H36-'[10]与12年同期销量比较'!E33)/'[10]与12年同期销量比较'!E33*100</f>
        <v>12.506647096272314</v>
      </c>
      <c r="J36" s="28">
        <f t="shared" si="1"/>
        <v>12834.6478</v>
      </c>
      <c r="K36" s="27">
        <f>(J36-'[10]与12年同期销量比较'!F33)/'[10]与12年同期销量比较'!F33*100</f>
        <v>15.389722603136638</v>
      </c>
      <c r="L36" s="28">
        <f t="shared" si="0"/>
        <v>72010.3068</v>
      </c>
      <c r="M36" s="27">
        <f>(L36-'[10]与12年同期销量比较'!I33)/'[10]与12年同期销量比较'!I33*100</f>
        <v>10.450081073787269</v>
      </c>
      <c r="N36" s="29">
        <f t="shared" si="2"/>
        <v>29</v>
      </c>
    </row>
    <row r="37" spans="1:14" ht="15">
      <c r="A37" s="7" t="s">
        <v>86</v>
      </c>
      <c r="B37" s="26">
        <v>27167.19</v>
      </c>
      <c r="C37" s="27">
        <f>(B37-'[10]与12年同期销量比较'!B34)/'[10]与12年同期销量比较'!B34*100</f>
        <v>19.656868414332106</v>
      </c>
      <c r="D37" s="28">
        <v>170820.24</v>
      </c>
      <c r="E37" s="27">
        <f>(D37-'[10]与12年同期销量比较'!C34)/'[10]与12年同期销量比较'!C34*100</f>
        <v>24.9677900399752</v>
      </c>
      <c r="F37" s="26">
        <v>11348.1093</v>
      </c>
      <c r="G37" s="27">
        <f>(F37-'[10]与12年同期销量比较'!D34)/'[10]与12年同期销量比较'!D34*100</f>
        <v>-8.134720834321698</v>
      </c>
      <c r="H37" s="28">
        <v>74832.064</v>
      </c>
      <c r="I37" s="27">
        <f>(H37-'[10]与12年同期销量比较'!E34)/'[10]与12年同期销量比较'!E34*100</f>
        <v>19.762629429555663</v>
      </c>
      <c r="J37" s="28">
        <f t="shared" si="1"/>
        <v>38515.2993</v>
      </c>
      <c r="K37" s="27">
        <f>(J37-'[10]与12年同期销量比较'!F34)/'[10]与12年同期销量比较'!F34*100</f>
        <v>9.864047528126918</v>
      </c>
      <c r="L37" s="28">
        <f t="shared" si="0"/>
        <v>245652.304</v>
      </c>
      <c r="M37" s="27">
        <f>(L37-'[10]与12年同期销量比较'!I34)/'[10]与12年同期销量比较'!I34*100</f>
        <v>23.334867566538247</v>
      </c>
      <c r="N37" s="29">
        <f t="shared" si="2"/>
        <v>24</v>
      </c>
    </row>
    <row r="38" spans="1:14" ht="15">
      <c r="A38" s="7" t="s">
        <v>87</v>
      </c>
      <c r="B38" s="26">
        <f>SUM(B7:B37)</f>
        <v>1423261.9598949999</v>
      </c>
      <c r="C38" s="27">
        <f>(B38-'[10]与12年同期销量比较'!B35)/'[10]与12年同期销量比较'!B35*100</f>
        <v>13.52327806000981</v>
      </c>
      <c r="D38" s="28">
        <f>SUM(D7:D37)</f>
        <v>8530754.68</v>
      </c>
      <c r="E38" s="27">
        <f>(D38-'[10]与12年同期销量比较'!C35)/'[10]与12年同期销量比较'!C35*100</f>
        <v>13.446460598178659</v>
      </c>
      <c r="F38" s="26">
        <f>SUM(F7:F37)</f>
        <v>1051339.7994</v>
      </c>
      <c r="G38" s="27">
        <f>(F38-'[10]与12年同期销量比较'!D35)/'[10]与12年同期销量比较'!D35*100</f>
        <v>15.821630483706539</v>
      </c>
      <c r="H38" s="28">
        <f>SUM(H7:H37)</f>
        <v>6440105.787400003</v>
      </c>
      <c r="I38" s="27">
        <f>(H38-'[10]与12年同期销量比较'!E35)/'[10]与12年同期销量比较'!E35*100</f>
        <v>19.571018026565053</v>
      </c>
      <c r="J38" s="28">
        <f t="shared" si="1"/>
        <v>2474601.7592949998</v>
      </c>
      <c r="K38" s="27">
        <f>(J38-'[10]与12年同期销量比较'!F35)/'[10]与12年同期销量比较'!F35*100</f>
        <v>14.488498693148369</v>
      </c>
      <c r="L38" s="28">
        <f t="shared" si="0"/>
        <v>14970860.467400003</v>
      </c>
      <c r="M38" s="27">
        <f>(L38-'[10]与12年同期销量比较'!I35)/'[10]与12年同期销量比较'!I35*100</f>
        <v>16.002468872955774</v>
      </c>
      <c r="N38" s="29"/>
    </row>
  </sheetData>
  <sheetProtection/>
  <mergeCells count="19"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  <mergeCell ref="J5:J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2013-07-12T01:49:51Z</dcterms:modified>
  <cp:category/>
  <cp:version/>
  <cp:contentType/>
  <cp:contentStatus/>
</cp:coreProperties>
</file>